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шение" sheetId="1" r:id="rId1"/>
    <sheet name="прил.6" sheetId="2" r:id="rId2"/>
    <sheet name="прил.8" sheetId="3" r:id="rId3"/>
    <sheet name="прил.10" sheetId="4" r:id="rId4"/>
    <sheet name="прил12(2)" sheetId="5" r:id="rId5"/>
    <sheet name="прил12(3)" sheetId="6" r:id="rId6"/>
    <sheet name="прил12(9)" sheetId="7" r:id="rId7"/>
    <sheet name="прил14(7)" sheetId="8" r:id="rId8"/>
  </sheets>
  <definedNames>
    <definedName name="_xlnm.Print_Titles" localSheetId="3">'прил.10'!$21:$22</definedName>
    <definedName name="_xlnm._FilterDatabase" localSheetId="3" hidden="1">'прил.10'!$B$22:$J$411</definedName>
    <definedName name="_xlnm.Print_Area" localSheetId="1">'прил.6'!$B$1:$J$167</definedName>
    <definedName name="_xlnm.Print_Titles" localSheetId="1">'прил.6'!$21:$24</definedName>
    <definedName name="_xlnm.Print_Area" localSheetId="2">'прил.8'!$B$1:$H$547</definedName>
    <definedName name="_xlnm.Print_Titles" localSheetId="2">'прил.8'!$21:$22</definedName>
    <definedName name="_xlnm._FilterDatabase" localSheetId="2" hidden="1">'прил.8'!$B$22:$H$177</definedName>
    <definedName name="_xlnm.Print_Area" localSheetId="0">'решение'!$A$1:$A$97</definedName>
  </definedNames>
  <calcPr fullCalcOnLoad="1"/>
</workbook>
</file>

<file path=xl/sharedStrings.xml><?xml version="1.0" encoding="utf-8"?>
<sst xmlns="http://schemas.openxmlformats.org/spreadsheetml/2006/main" count="6366" uniqueCount="914">
  <si>
    <t xml:space="preserve">                                                   Российская Федерация                                 </t>
  </si>
  <si>
    <t>Погарский районный Совет народных депутатов</t>
  </si>
  <si>
    <t>Брянской области</t>
  </si>
  <si>
    <t>РЕШЕНИЕ</t>
  </si>
  <si>
    <t>от  25.11.2015 №5-102</t>
  </si>
  <si>
    <t>п.г.т. Погар</t>
  </si>
  <si>
    <t xml:space="preserve">"О внесении изменений </t>
  </si>
  <si>
    <t>в решение Погарского районного Совета</t>
  </si>
  <si>
    <t>народных депутатов от 26.12.2014  №5-35</t>
  </si>
  <si>
    <t>«О бюджете Погарского района на 2015 год</t>
  </si>
  <si>
    <t xml:space="preserve"> и на плановый период 2016 и 2017 годов»</t>
  </si>
  <si>
    <t xml:space="preserve">       Рассмотрев предложения администрации Погарского района о внесении изменений в решение Погарского районного Совета народных депутатов от 26.12.2014 №5-35 "О бюджете Погарского района на 2015 год и на плановый период 2016 и 2017 годов" (в редакции решений от 27.02.2015 №5-41, от 28.04.2015 №5-55, от 15.05.2015 №5-66, от 31.07.2015 №5-75, от 14.10.2015 №5-87),  в целях приведения бюджета Погарского района на 2015 год и на плановый период 2016 и 2017 годов в соответствии с действующим законодательством, Погарский районный Совет народных депутатов </t>
  </si>
  <si>
    <t>РЕШИЛ:</t>
  </si>
  <si>
    <t xml:space="preserve">      1.Внести в решение Погарского районного Совета народных депутатов от 26.12.2014 №5-35 " О бюджете Погарского района на 2015 год и на плановый период 2016 и 2017 годов"(в редакции решений от 27.02.2015 №5-41, от 28.04.2015 №5-55, от 15.05.2015 №5-66, от 31.07.2015 №5-75, от 14.10.2015 №5-87) следующие изменения:</t>
  </si>
  <si>
    <t xml:space="preserve">       1.1. В пункте 1:</t>
  </si>
  <si>
    <r>
      <t xml:space="preserve">1) в абзаце втором цифры </t>
    </r>
    <r>
      <rPr>
        <b/>
        <sz val="14"/>
        <rFont val="Times New Roman"/>
        <family val="1"/>
      </rPr>
      <t>"453 391 901,40"</t>
    </r>
    <r>
      <rPr>
        <sz val="14"/>
        <rFont val="Times New Roman"/>
        <family val="1"/>
      </rPr>
      <t xml:space="preserve"> заменить цифрами </t>
    </r>
    <r>
      <rPr>
        <b/>
        <sz val="14"/>
        <rFont val="Times New Roman"/>
        <family val="1"/>
      </rPr>
      <t>"454 127 377,90"</t>
    </r>
    <r>
      <rPr>
        <sz val="14"/>
        <rFont val="Times New Roman"/>
        <family val="1"/>
      </rPr>
      <t>;</t>
    </r>
  </si>
  <si>
    <r>
      <t>2) в абзаце третьем цифры</t>
    </r>
    <r>
      <rPr>
        <b/>
        <sz val="14"/>
        <rFont val="Times New Roman"/>
        <family val="1"/>
      </rPr>
      <t xml:space="preserve"> "458 494 775,37" </t>
    </r>
    <r>
      <rPr>
        <sz val="14"/>
        <rFont val="Times New Roman"/>
        <family val="1"/>
      </rPr>
      <t xml:space="preserve">заменить цифрами </t>
    </r>
    <r>
      <rPr>
        <b/>
        <sz val="14"/>
        <rFont val="Times New Roman"/>
        <family val="1"/>
      </rPr>
      <t>" 459 230 251,87"</t>
    </r>
    <r>
      <rPr>
        <sz val="14"/>
        <rFont val="Times New Roman"/>
        <family val="1"/>
      </rPr>
      <t>;</t>
    </r>
  </si>
  <si>
    <t xml:space="preserve">       1.2. Пункт 11 изложить в редакции:</t>
  </si>
  <si>
    <r>
      <t xml:space="preserve">    "11.  Установить объем межбюджетных трансфертов, получаемых из других бюджетов, на 2015 год в сумме </t>
    </r>
    <r>
      <rPr>
        <b/>
        <sz val="14"/>
        <rFont val="Times New Roman"/>
        <family val="1"/>
      </rPr>
      <t>334 686 377</t>
    </r>
    <r>
      <rPr>
        <sz val="14"/>
        <rFont val="Times New Roman"/>
        <family val="1"/>
      </rPr>
      <t>,</t>
    </r>
    <r>
      <rPr>
        <b/>
        <sz val="14"/>
        <rFont val="Times New Roman"/>
        <family val="1"/>
      </rPr>
      <t>90</t>
    </r>
    <r>
      <rPr>
        <sz val="14"/>
        <rFont val="Times New Roman"/>
        <family val="1"/>
      </rPr>
      <t xml:space="preserve"> рублей, на 2016 год в сумме </t>
    </r>
    <r>
      <rPr>
        <b/>
        <sz val="14"/>
        <rFont val="Times New Roman"/>
        <family val="1"/>
      </rPr>
      <t>281 939 999,00</t>
    </r>
    <r>
      <rPr>
        <sz val="14"/>
        <rFont val="Times New Roman"/>
        <family val="1"/>
      </rPr>
      <t xml:space="preserve"> рублей, на 2017 год  в сумме </t>
    </r>
    <r>
      <rPr>
        <b/>
        <sz val="14"/>
        <rFont val="Times New Roman"/>
        <family val="1"/>
      </rPr>
      <t>283 524 139,00</t>
    </r>
    <r>
      <rPr>
        <sz val="14"/>
        <rFont val="Times New Roman"/>
        <family val="1"/>
      </rPr>
      <t xml:space="preserve"> рублей".</t>
    </r>
  </si>
  <si>
    <t xml:space="preserve">       1.3. Пункт 14 изложить в редакции:</t>
  </si>
  <si>
    <t xml:space="preserve">          </t>
  </si>
  <si>
    <t xml:space="preserve">    12. Утвердить объем дотаций на выравнивание бюджетной обеспеченности поселений образующих региональный фонд финансовой поддержки поселений, на  2015  год в сумме  8050 000   рублей, на 2016 год в сумме 8050000 рублей и на 2017 год 8050000  рублей. </t>
  </si>
  <si>
    <t xml:space="preserve">   13.Утвердить  распределение  дотаций, субвенций   бюджетам  поселений </t>
  </si>
  <si>
    <t xml:space="preserve">            </t>
  </si>
  <si>
    <t xml:space="preserve">             на  2015 год  согласно приложению 12  к настоящему решению;</t>
  </si>
  <si>
    <t xml:space="preserve">             на плановый период 2016 и 2017 годов  согласно приложению 13 </t>
  </si>
  <si>
    <t>к настоящему решению.</t>
  </si>
  <si>
    <t xml:space="preserve">      Распределение  межбюджетных    трансфертов  бюджетам  муниципальных  образований, за  исключением  межбюджетных  трансфертов, распределение  которых утверждено  положениями  12,13  к настоящему  решению, устанавливается нормативными  правовыми  актами  администрации Погарского  района.</t>
  </si>
  <si>
    <r>
      <t xml:space="preserve">    "14.  Установить размер резервного фонда администрации Погарского района на 2015 год в сумме </t>
    </r>
    <r>
      <rPr>
        <b/>
        <sz val="14"/>
        <rFont val="Times New Roman"/>
        <family val="1"/>
      </rPr>
      <t>2 500 000,00</t>
    </r>
    <r>
      <rPr>
        <sz val="14"/>
        <rFont val="Times New Roman"/>
        <family val="1"/>
      </rPr>
      <t xml:space="preserve"> рублей, на  2016 год в сумме </t>
    </r>
    <r>
      <rPr>
        <b/>
        <sz val="14"/>
        <rFont val="Times New Roman"/>
        <family val="1"/>
      </rPr>
      <t xml:space="preserve"> 2 500 000,00</t>
    </r>
    <r>
      <rPr>
        <sz val="14"/>
        <rFont val="Times New Roman"/>
        <family val="1"/>
      </rPr>
      <t xml:space="preserve"> рублей  и  на 2016 год  </t>
    </r>
    <r>
      <rPr>
        <b/>
        <sz val="14"/>
        <rFont val="Times New Roman"/>
        <family val="1"/>
      </rPr>
      <t xml:space="preserve"> 2 500 000,00</t>
    </r>
    <r>
      <rPr>
        <sz val="14"/>
        <rFont val="Times New Roman"/>
        <family val="1"/>
      </rPr>
      <t xml:space="preserve"> рублей.</t>
    </r>
  </si>
  <si>
    <r>
      <t xml:space="preserve">15. 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на безвозмездной и безвозвратной основе в целях возмещения затрат или недополученных доходов в связи с производством (реализацией) товаров, выполнением работ, оказанием услуг в  объемах, предусмотренных  </t>
    </r>
    <r>
      <rPr>
        <b/>
        <sz val="14"/>
        <rFont val="Times New Roman"/>
        <family val="1"/>
      </rPr>
      <t xml:space="preserve">приложениями 8 и 9  </t>
    </r>
    <r>
      <rPr>
        <sz val="14"/>
        <rFont val="Times New Roman"/>
        <family val="1"/>
      </rPr>
      <t>к  настоящему  решению.</t>
    </r>
  </si>
  <si>
    <t xml:space="preserve">          Порядок предоставления указанных субсидий устанавливается нормативными правовыми актами администрации Погарского района. Нормативные правовые акты, регулирующие предоставление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услуг, должны определить:</t>
  </si>
  <si>
    <t xml:space="preserve">          категории и (или) критерии отбора юридических лиц, любых организационно-правовых форм и индивидуальных предпринимателей, физических лиц, производителей товаров, работ, услуг, имеющих право на получение субсидий;</t>
  </si>
  <si>
    <t xml:space="preserve">          цели, условия и порядок предоставления субсидий;</t>
  </si>
  <si>
    <t xml:space="preserve">          порядок возврата субсидий в случае нарушения условий, установленных при их предоставлении;</t>
  </si>
  <si>
    <t xml:space="preserve">          порядок  возврата  в  текущем  финансовом  году  получателем  субсидий  остатков  субсидий, не  использованных  в  отчетном  финансовом  году, в  случаях предусмотренных  соглашениями (договорами ) о  предоставлении  субсидий;</t>
  </si>
  <si>
    <t xml:space="preserve">         положения об обязательной проверке главным  распорядителем  бюджетных средств, предоставляющим субсидию, и органом государственного  финансового контроля соблюдения условий, целей и порядка предоставления субсидий их получателями. </t>
  </si>
  <si>
    <t>При предоставлении субсидий, указанных в настоящей статье, обязательным условием их предоставления, включаемым в договоры (соглашения) о предоставлении субсидий, является согласие их получателей (за исключением государственных унитарных предприятий, хозяйственных товариществ и обществ с участием публично-правовых образований в их уставных (складочных) капиталах) на осуществление главным распорядителем  бюджетных средств, предоставившим субсидии, и органами государственного финансового контроля проверок соблюдения получателями субсидий условий, целей и порядка их предоставления.</t>
  </si>
  <si>
    <t>16.Установить в соответствии с пунктом 3 статьи 217 Бюджетного кодекса Российской Федерации следующие основания для внесения в 2015 году изменений в показатели сводной бюджетной росписи районного бюджета, связанные с особенностями исполнения районного бюджета и (или) перераспределения бюджетных ассигнований между главными распорядителями средств районного бюджета:</t>
  </si>
  <si>
    <t>перераспределение бюджетных ассигнований,  предусмотренных управлению  образования администрации Погарского района, Администрации  Погарского района в целях реализации Указа Президента Российской Федерации от 7 мая 2012 года № 597 «О мероприятиях по реализации государственной социальной политики», в части повышения оплаты труда отдельных категорий работников;</t>
  </si>
  <si>
    <t>перераспределение бюджетных ассигнований в пределах, предусмотренных главным распорядителям средств районного бюджета на предоставление бюджетным и автономным учреждениям субсидий на финансовое обеспечение муниципального задания на оказание муниципальных услуг (выполнение работ) и субсидий на иные цели;</t>
  </si>
  <si>
    <t xml:space="preserve">уточнение кодов бюджетной классификации расходов в рамках требований казначейского исполнения районного бюджета, а также в случае изменения Министерством финансов Российской Федерации , Департаментом финансов Брянской области  и финансовым  управлением администрации Погарского  района  порядка применения бюджетной классификации.    </t>
  </si>
  <si>
    <t xml:space="preserve"> 17.Учесть в доходной части районного бюджета иные межбюджетные трансферты передаваемые  бюджету Погарского муниципального района из бюджетов поселений  в соответствии с Решениями городских и сельских Советов народных депутатов «О бюджете поселения на 2015 год и на плановый период 2016 и 2017 годов»  на выполнение  принятых муниципальным районом полномочий:</t>
  </si>
  <si>
    <t>- на осуществление передаваемых полномочий по решению  отдельных вопросов местного значения поселений в сфере культуры</t>
  </si>
  <si>
    <r>
      <t xml:space="preserve">на  2015 год  согласно </t>
    </r>
    <r>
      <rPr>
        <b/>
        <sz val="14"/>
        <rFont val="Times New Roman"/>
        <family val="1"/>
      </rPr>
      <t>приложению 14</t>
    </r>
    <r>
      <rPr>
        <sz val="14"/>
        <rFont val="Times New Roman"/>
        <family val="1"/>
      </rPr>
      <t xml:space="preserve">  к настоящему решению;</t>
    </r>
  </si>
  <si>
    <r>
      <t xml:space="preserve">           -  на плановый период 2016 и 2017 годов  согласно </t>
    </r>
    <r>
      <rPr>
        <b/>
        <sz val="14"/>
        <rFont val="Times New Roman"/>
        <family val="1"/>
      </rPr>
      <t>приложению 15</t>
    </r>
    <r>
      <rPr>
        <sz val="14"/>
        <rFont val="Times New Roman"/>
        <family val="1"/>
      </rPr>
      <t xml:space="preserve"> </t>
    </r>
  </si>
  <si>
    <t xml:space="preserve">- на осуществление передаваемых полномочий по предоставлению мер социальной поддержки по оплате жилья и коммунальных услуг отдельным категориям </t>
  </si>
  <si>
    <r>
      <t xml:space="preserve">на  2015 год  согласно </t>
    </r>
    <r>
      <rPr>
        <b/>
        <sz val="14"/>
        <rFont val="Times New Roman"/>
        <family val="1"/>
      </rPr>
      <t>приложению 16</t>
    </r>
    <r>
      <rPr>
        <sz val="14"/>
        <rFont val="Times New Roman"/>
        <family val="1"/>
      </rPr>
      <t xml:space="preserve">  к настоящему решению;</t>
    </r>
  </si>
  <si>
    <r>
      <t xml:space="preserve">на плановый период 2016 и 2017 годов  согласно </t>
    </r>
    <r>
      <rPr>
        <b/>
        <sz val="14"/>
        <rFont val="Times New Roman"/>
        <family val="1"/>
      </rPr>
      <t>приложению 17</t>
    </r>
    <r>
      <rPr>
        <sz val="14"/>
        <rFont val="Times New Roman"/>
        <family val="1"/>
      </rPr>
      <t xml:space="preserve"> </t>
    </r>
  </si>
  <si>
    <t>18. Установить, что руководители исполнительных органов местного самоуправления  Погарского района, муниципальных  учреждений не вправе принимать в 2015 году решения, приводящие к увеличению штатной численности  муниципальных   служащих, работников муниципальных  учреждений, за исключением случаев принятия решений о наделении исполнительных органов  муниципальной   власти Погарского района  дополнительными   полномочиями, муниципальных учреждений дополнительными функциями, требующими увеличения штатной численности персонала.</t>
  </si>
  <si>
    <t>19. Установить, что наряду  с органами  муниципального  финансового  контроля распорядители  бюджетных  средств  обеспечивают  контроль  эффективного  и  целевого  использования средств, запланированных  на  реализацию  мероприятий  муниципальных  программ Погарского  района, в том  числе  на  финансовое  обеспечение  деятельности  муниципальных  учреждений, своевременного  их  возврата ,предоставления  отчетности.</t>
  </si>
  <si>
    <t xml:space="preserve">     1.4. В пункт 13 добавить пункт следующего содержания:</t>
  </si>
  <si>
    <t xml:space="preserve">        "Утвердить распределение иных межбюджетных трансфертов из бюджета муниципального района в бюджеты поселений на осуществление передаваемых полномочитй по решению отдельных вопросов местного значения на 2015 год согласно приложению 20 к настоящему решению".</t>
  </si>
  <si>
    <t xml:space="preserve">    1.5. В пункт 19 добавить пункт следующего содержания:</t>
  </si>
  <si>
    <t xml:space="preserve">   "Установить, что остатки средств районного бюджета на начало текущего года, за исключением остатков средств дорожного фонда  и остатков неиспользованных межбюджетных трансфертов, полученных бюджетом района в форме субсидий, субвенций и иных межбюджетных трансфертов, имеющих целевое назначение, в объеме до 100 процентов могут направляться в текущем финансовом году на покрытие временных кассовых разрывов, возникающих при исполнении районного бюджета, и на увеличение бюджетных ассигнований на оплату заключенных муниципальных контрактов на поставку товаров, выполнение работ, оказание услуг, подлежащих в соответствии с условиями этих муниципальных контрактов оплате в отчетном финансовом году, не превышающем сумму остатка неиспользованных бюджетных ассигнований на указанные цели."</t>
  </si>
  <si>
    <t xml:space="preserve">1.4. В приложении </t>
  </si>
  <si>
    <t xml:space="preserve">20. Установить, что   Администрации Погарского района в 2015 году вправе получать  </t>
  </si>
  <si>
    <t xml:space="preserve">   бюджетные  кредиты  из областного бюджета    на  покрытие временных  кассовых  разрывов,  возникших  при  исполнении  бюджетов муниципальных  образований, на частичное  покрытие дефицитов  бюджетов муниципальных образования    в размере две трети ставки рефинансирования Центрального банка Российской Федерации, действующей на день заключения договора о предоставлении бюджетного кредита.</t>
  </si>
  <si>
    <t>Условия и порядок предоставления, использования и возврата муниципальными образованиями бюджетных кредитов, полученных из областного бюджета, устанавливаются нормативными правовыми актами администрации Брянской области.</t>
  </si>
  <si>
    <t xml:space="preserve"> 21. Утвердить  объем и структуру  источников  внутреннего  финансирования    дефицита районного  бюджета:</t>
  </si>
  <si>
    <r>
      <t xml:space="preserve">           на    2015 год   согласно </t>
    </r>
    <r>
      <rPr>
        <b/>
        <sz val="14"/>
        <rFont val="Times New Roman"/>
        <family val="1"/>
      </rPr>
      <t>приложению 18</t>
    </r>
    <r>
      <rPr>
        <sz val="14"/>
        <rFont val="Times New Roman"/>
        <family val="1"/>
      </rPr>
      <t xml:space="preserve"> к настоящему решению;</t>
    </r>
  </si>
  <si>
    <r>
      <t xml:space="preserve"> на  плановый  период 2016 и 2017  годов  согласно </t>
    </r>
    <r>
      <rPr>
        <b/>
        <sz val="14"/>
        <rFont val="Times New Roman"/>
        <family val="1"/>
      </rPr>
      <t>приложению 19</t>
    </r>
    <r>
      <rPr>
        <sz val="14"/>
        <rFont val="Times New Roman"/>
        <family val="1"/>
      </rPr>
      <t xml:space="preserve"> к настоящему решению.</t>
    </r>
  </si>
  <si>
    <t xml:space="preserve">22.Установить  верхний  предел  муниципального  внутреннего долга  Погарского  района по  муниципальным  гарантиям Погарского района  в  валюте  Российской  Федерации  на  1 января  2016  года в сумме 0,00 рублей, на  1  января  2017  года в сумме 0,00 рублей , на  1  января  2018  года  в сумме  0,00 рублей. </t>
  </si>
  <si>
    <t>23. Финансовому управлению   администрации Погарского  района  представлять в районный  Совет  народных  депутатов и Контрольно-счетную палату Погарского района ежеквартально  информацию об исполнении  районного  бюджета в соответствии со  структурой, применяемой  при   утверждении  бюджета.</t>
  </si>
  <si>
    <t xml:space="preserve"> </t>
  </si>
  <si>
    <t>24.Настоящее Решение вступает в силу с 1 января 2015 года.</t>
  </si>
  <si>
    <t xml:space="preserve">     1.3. Дополнить решение приложением 6.7. согласно приложению 1 к настоящему решению.</t>
  </si>
  <si>
    <t xml:space="preserve">     1.4. Дополнить решение приложением 8.7. согласно приложению 2 к настоящему решению.</t>
  </si>
  <si>
    <t xml:space="preserve">     1.5. Дополнить решение приложением 10.7. согласно приложению 3 к настоящему решению.</t>
  </si>
  <si>
    <t xml:space="preserve">     1.6. Приложение 12 таблица 2  изложить в новой редакции согласно приложению 4 к настоящему решению.</t>
  </si>
  <si>
    <t xml:space="preserve">     1.7. Приложение 12 таблица 3  изложить в новой редакции согласно приложению 5 к настоящему решению.</t>
  </si>
  <si>
    <t xml:space="preserve">     1.8. Приложение 12 таблица 9  изложить в новой редакции согласно приложению 6 к настоящему решению.</t>
  </si>
  <si>
    <t xml:space="preserve">     1.9. Приложение 14 таблица 7  изложить в новой редакции согласно приложению 7 к настоящему решению.</t>
  </si>
  <si>
    <t xml:space="preserve">      2. Настоящее решение вступает в силу со дня его подписания.</t>
  </si>
  <si>
    <t xml:space="preserve">      3. Настоящее Решение разместить на сайте администрации Погарского района в информационно-телекоммуникационной сети Интернет и опубликовать в газете "Вперед"</t>
  </si>
  <si>
    <t xml:space="preserve">      Глава Погарского района                                                      Э.В.Дуданов</t>
  </si>
  <si>
    <t xml:space="preserve">                                                        Приложение 1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</si>
  <si>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</si>
  <si>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</si>
  <si>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от 25.11.2015 №5-102       </t>
  </si>
  <si>
    <t xml:space="preserve">                                                        "О внесении изменений </t>
  </si>
  <si>
    <t xml:space="preserve">                                                        в решение Погарского районного</t>
  </si>
  <si>
    <t xml:space="preserve">                                                        от 26.12.2014 №5-35</t>
  </si>
  <si>
    <t xml:space="preserve">                                                        "О бюджете Погарского района на 2015 год</t>
  </si>
  <si>
    <t xml:space="preserve">                                                        и на плановый период 2016 и 2017 годов"</t>
  </si>
  <si>
    <t xml:space="preserve">                                                        Приложение 6.7.</t>
  </si>
  <si>
    <t xml:space="preserve">                                                         к решению Погарского районного  </t>
  </si>
  <si>
    <t xml:space="preserve">                                                        и на плановый период 2016 и 2017 годов" </t>
  </si>
  <si>
    <t>Изменение прогнозируемых доходов  районного бюджета на 2015 год</t>
  </si>
  <si>
    <t>( рублей)</t>
  </si>
  <si>
    <t>Код бюджетной классификации Российской Федерации</t>
  </si>
  <si>
    <t>Наименование доходов</t>
  </si>
  <si>
    <t>Сумма на 2015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</si>
  <si>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</si>
  <si>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</si>
  <si>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</si>
  <si>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</si>
  <si>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</si>
  <si>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</si>
  <si>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</si>
  <si>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</si>
  <si>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</si>
  <si>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</si>
  <si>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</si>
  <si>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</si>
  <si>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</si>
  <si>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</si>
  <si>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</si>
  <si>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</si>
  <si>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</si>
  <si>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</si>
  <si>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</si>
  <si>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</si>
  <si>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</si>
  <si>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</si>
  <si>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</si>
  <si>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</si>
  <si>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</si>
  <si>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</si>
  <si>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</si>
  <si>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</si>
  <si>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</si>
  <si>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</si>
  <si>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</si>
  <si>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</si>
  <si>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</si>
  <si>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</si>
  <si>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</si>
  <si>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</si>
  <si>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</si>
  <si>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</si>
  <si>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</si>
  <si>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</si>
  <si>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</si>
  <si>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</si>
  <si>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</si>
  <si>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</si>
  <si>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</si>
  <si>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</si>
  <si>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</si>
  <si>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</si>
  <si>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</si>
  <si>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</si>
  <si>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</si>
  <si>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</si>
  <si>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</si>
  <si>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</si>
  <si>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</si>
  <si>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</si>
  <si>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</si>
  <si>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</si>
  <si>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</si>
  <si>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</si>
  <si>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</si>
  <si>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</si>
  <si>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</si>
  <si>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</si>
  <si>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</si>
  <si>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</si>
  <si>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</si>
  <si>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</si>
  <si>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</si>
  <si>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</si>
  <si>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</si>
  <si>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</si>
  <si>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</si>
  <si>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</si>
  <si>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</si>
  <si>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</si>
  <si>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</si>
  <si>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</si>
  <si>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</si>
  <si>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</si>
  <si>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</si>
  <si>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</si>
  <si>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</si>
  <si>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</si>
  <si>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</si>
  <si>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</si>
  <si>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</si>
  <si>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</si>
  <si>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</si>
  <si>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</si>
  <si>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</si>
  <si>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</si>
  <si>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</si>
  <si>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</si>
  <si>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</si>
  <si>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</si>
  <si>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</si>
  <si>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</si>
  <si>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</si>
  <si>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</si>
  <si>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</si>
  <si>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</si>
  <si>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</si>
  <si>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</si>
  <si>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</si>
  <si>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</si>
  <si>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</si>
  <si>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</si>
  <si>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</si>
  <si>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</si>
  <si>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1 09 00000 00 0000 000</t>
  </si>
  <si>
    <t>1 09 03000 00 0000 110</t>
  </si>
  <si>
    <t>1 09 03020 00 0000 110</t>
  </si>
  <si>
    <t>1 09 03023 01 0000 110</t>
  </si>
  <si>
    <t>1 16 00000 00 0000 000</t>
  </si>
  <si>
    <t>ШТРАФЫ, САНКЦИИ, ВОЗМЕЩЕНИЕ УЩЕРБА</t>
  </si>
  <si>
    <t>1 09 03025 01 0000 110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</si>
  <si>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</si>
  <si>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</si>
  <si>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</si>
  <si>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взыскания(штрафы) за нарушение законодательства о налогах и сборах , предусмотренные статьями 116,118, 119¹ , пунктами 1и2 статьи 120, статьями 125,126,128,129,129¹,132,133,134, 135, 135¹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</si>
  <si>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</si>
  <si>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</si>
  <si>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</si>
  <si>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</si>
  <si>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</si>
  <si>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сохранности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</si>
  <si>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</si>
  <si>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</si>
  <si>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</si>
  <si>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</si>
  <si>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</si>
  <si>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</si>
  <si>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</si>
  <si>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</si>
  <si>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</si>
  <si>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</si>
  <si>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</si>
  <si>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</si>
  <si>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</si>
  <si>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</si>
  <si>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</si>
  <si>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</si>
  <si>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</si>
  <si>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</si>
  <si>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</si>
  <si>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</si>
  <si>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</si>
  <si>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</si>
  <si>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</si>
  <si>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</si>
  <si>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</si>
  <si>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</si>
  <si>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</si>
  <si>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</si>
  <si>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</si>
  <si>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2 02 02008 00 0000 151</t>
  </si>
  <si>
    <t>Субсидии бюджетам на обеспечение жильем молодых семей</t>
  </si>
  <si>
    <t>2 02 02008 05 0000 151</t>
  </si>
  <si>
    <t>Субсидии бюджетам муниципальных районов на обеспечение жильем молодых семей</t>
  </si>
  <si>
    <t>2 02 02216 05 0000 151</t>
  </si>
  <si>
    <t>Сусидия бюджетам муниципальных районов на обеспечение реализации государственных полномочий в области строительства, архитектуры и развитие дорожного хозяйства Брянской области ПП "Автомобильные дороги"</t>
  </si>
  <si>
    <t>Субсидии бюджетам муниципальных образований на развитие сельского хозяйства и регулирование рынков сельскохозяйственной продукции, сырья и продовольствия Брянской области ПП "Устойчивое развитие сельских территорий"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</si>
  <si>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</si>
  <si>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2 02 02051 00 0000 151</t>
  </si>
  <si>
    <t>Субсидии бюджетам на реализацию федеральных целевых программ</t>
  </si>
  <si>
    <t>2 02 02051 05 0000 151</t>
  </si>
  <si>
    <t>Субсидии бюджетам муниципальных районов  на реализацию федеральных целевых программ</t>
  </si>
  <si>
    <t>2 02 02999 00 0000 151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</si>
  <si>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</si>
  <si>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</si>
  <si>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</si>
  <si>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</si>
  <si>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Субсидия бюджетам муниципальных районов на дополнительные меры государственной поддержки обучающихся</t>
  </si>
  <si>
    <t>Субсидия бюджетам муниципальных районов на приобретение специализированной техники для предприятий жилищно-коммунального комплекса</t>
  </si>
  <si>
    <t>Субсидия бюджетам муниципальных районов на отдельные мероприятия по развитию образования</t>
  </si>
  <si>
    <t>Субсидия бюджетам муниципальных районов на подготовку объектов ЖКХ к зиме</t>
  </si>
  <si>
    <t>2 02 03000 00 0000 151</t>
  </si>
  <si>
    <t>Субвенции бюджетам субъектов Российской Федерации и муниципальных районов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</si>
  <si>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</si>
  <si>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</si>
  <si>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</si>
  <si>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</si>
  <si>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</si>
  <si>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</si>
  <si>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</si>
  <si>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</si>
  <si>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</si>
  <si>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</si>
  <si>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</si>
  <si>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</si>
  <si>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</si>
  <si>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</si>
  <si>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</si>
  <si>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</si>
  <si>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</si>
  <si>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области( в сфере  образования)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</si>
  <si>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</si>
  <si>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</si>
  <si>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</si>
  <si>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</si>
  <si>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</si>
  <si>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</si>
  <si>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</si>
  <si>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</si>
  <si>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</si>
  <si>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</si>
  <si>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</si>
  <si>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</si>
  <si>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</si>
  <si>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</si>
  <si>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2 02 03029 05 0000 151</t>
  </si>
  <si>
    <t>Субвенции бюджетам муниципальных  районов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</si>
  <si>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2 02 03119 00 0000 151</t>
  </si>
  <si>
    <t>Субвенции бюджетам муниципальных образований 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</si>
  <si>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2 02 03119 05 0000 151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</si>
  <si>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</si>
  <si>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</si>
  <si>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</si>
  <si>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</si>
  <si>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</si>
  <si>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</si>
  <si>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</si>
  <si>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организаций,имеющих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</si>
  <si>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</si>
  <si>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</si>
  <si>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</si>
  <si>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</si>
  <si>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</si>
  <si>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</si>
  <si>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</si>
  <si>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</si>
  <si>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</si>
  <si>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</si>
  <si>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</si>
  <si>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</si>
  <si>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</si>
  <si>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</si>
  <si>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</si>
  <si>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</si>
  <si>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</si>
  <si>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</si>
  <si>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</si>
  <si>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</si>
  <si>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</si>
  <si>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  муниципальных районов из  бюджетов  поселений  на осуществление части полномочий по решению вопросов местного значения в соответствии с заключенными соглашениями</t>
  </si>
  <si>
    <t>2 02 04041 00 0000 151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</si>
  <si>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</si>
  <si>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</si>
  <si>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 системы библиотечного дела с учетом задачи расширения информационных технологий и оцифровки</t>
  </si>
  <si>
    <t>2 02 04095 00 0000 151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</si>
  <si>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</si>
  <si>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2 02 04095 05 0000 151</t>
  </si>
  <si>
    <t>Межбюджетные трансферты, передаваемые бюджетам муниципальных районов на реализацию мероприятий региональных программ в сфере дорожного хозяйства по решениям Правительства Российской Федерации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</si>
  <si>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</si>
  <si>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</si>
  <si>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</si>
  <si>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</si>
  <si>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ИТОГО</t>
  </si>
  <si>
    <t xml:space="preserve">                Приложение 2</t>
  </si>
  <si>
    <t xml:space="preserve">                к решению Погарского районного</t>
  </si>
  <si>
    <t xml:space="preserve">                Совета народных депутатов</t>
  </si>
  <si>
    <t xml:space="preserve">                от 25.11.2015 №5-102  </t>
  </si>
  <si>
    <t xml:space="preserve">               "О внесении изменений </t>
  </si>
  <si>
    <t xml:space="preserve">                в решение Погарского районного</t>
  </si>
  <si>
    <t xml:space="preserve">                от 26.12.2014 №5-35</t>
  </si>
  <si>
    <t xml:space="preserve">                "О бюджете Погарского района на 2015 год</t>
  </si>
  <si>
    <t xml:space="preserve">                 и на плановый период 2016 и 2017 годов"</t>
  </si>
  <si>
    <t xml:space="preserve">                                                                                                                  Приложение 8.7.</t>
  </si>
  <si>
    <t xml:space="preserve">        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</si>
  <si>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</si>
  <si>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от 26.12.2014 №5-35</t>
  </si>
  <si>
    <t xml:space="preserve">                                                                                                                 "О бюджете Погарского района на 2015 год</t>
  </si>
  <si>
    <t xml:space="preserve">                                                                                                                  и на плановый период 2016 и 2017 годов" </t>
  </si>
  <si>
    <t>Изменение распределения бюджетных ассигнований ведомственной структуры расходов районного бюджета на 2015 год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</si>
  <si>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</si>
  <si>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</si>
  <si>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</si>
  <si>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</si>
  <si>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</si>
  <si>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</si>
  <si>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</si>
  <si>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</si>
  <si>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</si>
  <si>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</si>
  <si>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</si>
  <si>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</si>
  <si>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</si>
  <si>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</si>
  <si>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15 0 0000</t>
  </si>
  <si>
    <t>Обеспечение деятельности законодательного (представительного) органа муниципального образования</t>
  </si>
  <si>
    <t>15 0 1005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</si>
  <si>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</si>
  <si>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</si>
  <si>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</si>
  <si>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</si>
  <si>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</si>
  <si>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</si>
  <si>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</si>
  <si>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</si>
  <si>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 xml:space="preserve">Иные бюджетные  ассигнования </t>
  </si>
  <si>
    <t>800</t>
  </si>
  <si>
    <t xml:space="preserve">Уплата налога на имущество организаций   и земельного налога </t>
  </si>
  <si>
    <t>851</t>
  </si>
  <si>
    <t xml:space="preserve">Уплата прочих налогов,сборов и иных   платежей </t>
  </si>
  <si>
    <t xml:space="preserve">03 </t>
  </si>
  <si>
    <t>852</t>
  </si>
  <si>
    <t>Уплата прочих налогов, сборов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</si>
  <si>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</si>
  <si>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</si>
  <si>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</si>
  <si>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</si>
  <si>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</si>
  <si>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</si>
  <si>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</si>
  <si>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03 0 1063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</si>
  <si>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</si>
  <si>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</si>
  <si>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</si>
  <si>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611</t>
  </si>
  <si>
    <t>Иные бюджетные ассигнования</t>
  </si>
  <si>
    <t>Уплата налога на имущество организаций и земельного налога</t>
  </si>
  <si>
    <t>Уплата иных платежей</t>
  </si>
  <si>
    <t>853</t>
  </si>
  <si>
    <t>Финансовое обеспечение  получения  дошкольного  образования  в образовательных  организациях</t>
  </si>
  <si>
    <t>03 0 1471</t>
  </si>
  <si>
    <t>Отдельные мероприятия по развитию образования</t>
  </si>
  <si>
    <t>03 0 1482</t>
  </si>
  <si>
    <t>Субсидии бюджетным учреждениям на иные цели</t>
  </si>
  <si>
    <t>612</t>
  </si>
  <si>
    <t>Общее образование</t>
  </si>
  <si>
    <t xml:space="preserve">003 </t>
  </si>
  <si>
    <t>02</t>
  </si>
  <si>
    <t>Общеобразовательные организации</t>
  </si>
  <si>
    <t>03 0 1064</t>
  </si>
  <si>
    <t>Организация дополнительного образования  (ДЮСШ)</t>
  </si>
  <si>
    <t>03 0 1066</t>
  </si>
  <si>
    <t>Уплата прочих налогов, сборов и иных платежей</t>
  </si>
  <si>
    <t>Организация дополнительного образования  (Д.тв.)</t>
  </si>
  <si>
    <t>03 0 1068</t>
  </si>
  <si>
    <t>Организация дополнительного образования  (ДШИ)</t>
  </si>
  <si>
    <t>03 0 1069</t>
  </si>
  <si>
    <t>Финансовое обеспечение  деятельности  муниципальных  общеобразовательных  организаций, имеющих  государственную  аккредитацию  негосударственных общеобразовательных  организаций  в части  реализации  ими  государственного  стандарта  общего  образования</t>
  </si>
  <si>
    <t>03 0 1470</t>
  </si>
  <si>
    <t>Дополнительные меры государственной поддержки обучающихся</t>
  </si>
  <si>
    <t>03 0 1473</t>
  </si>
  <si>
    <t>Реализация мероприятий федеральной целевой программы "Культура России (2012-2018 годы) государственной программы Российской Федерации "Развитие культуры и туризма"</t>
  </si>
  <si>
    <t>03 0 5014</t>
  </si>
  <si>
    <t>Молодежная политика и оздоровление детей</t>
  </si>
  <si>
    <t>Софинансирование на мероприятия по проведению оздоровительной кампании детей</t>
  </si>
  <si>
    <t xml:space="preserve"> 03 0 1079</t>
  </si>
  <si>
    <t>Меропрятия по проведению оздоровительной кампании детей</t>
  </si>
  <si>
    <t>03 0 1479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</si>
  <si>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</si>
  <si>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</si>
  <si>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</si>
  <si>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03 0 1010</t>
  </si>
  <si>
    <t xml:space="preserve">Уплата прочих налогов, сборов </t>
  </si>
  <si>
    <t xml:space="preserve">Учреждения  психолого-медико-социального  сопровождения </t>
  </si>
  <si>
    <t>03 0 1067</t>
  </si>
  <si>
    <t>Учреждения, обеспечивающие  оказание  услуг в сфере  образования (бухгалтерия)</t>
  </si>
  <si>
    <t>03 0 1074</t>
  </si>
  <si>
    <t xml:space="preserve">03 0 1074 </t>
  </si>
  <si>
    <t>Учреждения, обеспечивающие  оказание  услуг в сфере  образования (центр материального снабжения)</t>
  </si>
  <si>
    <t xml:space="preserve">03 0 1075 </t>
  </si>
  <si>
    <t>Учреждения, обеспечивающие  оказание  услуг в сфере  образования (учебно-методический кабинет)</t>
  </si>
  <si>
    <t xml:space="preserve">03 0 1076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</si>
  <si>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(учеб.методкабинет)</t>
  </si>
  <si>
    <t>Иные закупки товаров, работ и услуг для муниципальных нужд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</si>
  <si>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</si>
  <si>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03 0 1477</t>
  </si>
  <si>
    <t>Социальное обеспечение и иные выплаты населению</t>
  </si>
  <si>
    <t>300</t>
  </si>
  <si>
    <t>Пособия,компенсации  и иные социальные выплаты гражданам, кроме публичных нормативных обязательств</t>
  </si>
  <si>
    <t>321</t>
  </si>
  <si>
    <t>Мероприятия по противодействию  злоупотребления наркотикам и  их незаконному обороту</t>
  </si>
  <si>
    <t>03 0 75 01</t>
  </si>
  <si>
    <t>Мероприятия по обеспечению пожарной безопасности  объектов образования Погарского района</t>
  </si>
  <si>
    <t>03 0 75 02</t>
  </si>
  <si>
    <t>Мероприятия по поддержке одаренных детей</t>
  </si>
  <si>
    <t>03 0 75 03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</si>
  <si>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</si>
  <si>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03 0 75 04</t>
  </si>
  <si>
    <t>Мероприятия в сфере героико-патриотического воспитания граждан</t>
  </si>
  <si>
    <t>03 0 75 05</t>
  </si>
  <si>
    <t>Мероприятия по повышению безопасности  дорожного движения в Погарском районе</t>
  </si>
  <si>
    <t>03 0 75 06</t>
  </si>
  <si>
    <t>Мероприятия  по развитию туристско-краеведческого направления  воспитания  школьников</t>
  </si>
  <si>
    <t>03 0 75 07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</si>
  <si>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</si>
  <si>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</si>
  <si>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</si>
  <si>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</si>
  <si>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</si>
  <si>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03 0 1478</t>
  </si>
  <si>
    <t>Социальное  обеспечение и иные  выплаты  населению</t>
  </si>
  <si>
    <t xml:space="preserve">03 0 1478 </t>
  </si>
  <si>
    <t>Пособия, компенсации  и иные социальные выплаты гражданам, кроме  публичных нормативных  обязательств</t>
  </si>
  <si>
    <t>КОМИТЕТ ПО УПРАВЛЕНИЮ МУНИЦИПАЛЬНЫМ ИМУЩЕСТВОМ</t>
  </si>
  <si>
    <t>006</t>
  </si>
  <si>
    <t>Другие общегосударственные вопросы</t>
  </si>
  <si>
    <t>13</t>
  </si>
  <si>
    <t>07 0 1010</t>
  </si>
  <si>
    <t>Оценка имущества, признание прав и регулирование отношений муниципальной собственности</t>
  </si>
  <si>
    <t>07 0 1740</t>
  </si>
  <si>
    <t>Капитальные вложения в объекты недвижимого имущества муниципальной собственности</t>
  </si>
  <si>
    <t>400</t>
  </si>
  <si>
    <t xml:space="preserve">Бюджетные инвестиции </t>
  </si>
  <si>
    <t>410</t>
  </si>
  <si>
    <t>Бюджетные инвестиции в объекты капитального строительства муниципальной собственности</t>
  </si>
  <si>
    <t>414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</si>
  <si>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</si>
  <si>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07 0 1741</t>
  </si>
  <si>
    <t>ФИНАНСОВОЕ  УПРАВЛЕНИЕ  АДМИНИСТРАЦИИ  ПОГАРСКОГО  РАЙОНА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</si>
  <si>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</si>
  <si>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</si>
  <si>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</si>
  <si>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06 0 1010</t>
  </si>
  <si>
    <t>Резервные фонды</t>
  </si>
  <si>
    <t>11</t>
  </si>
  <si>
    <t>Резервные фонды местных администраций</t>
  </si>
  <si>
    <t>15 0 1012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</si>
  <si>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</si>
  <si>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</si>
  <si>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</si>
  <si>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</si>
  <si>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</si>
  <si>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06 0 1202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</si>
  <si>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</si>
  <si>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</si>
  <si>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</si>
  <si>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</si>
  <si>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</si>
  <si>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</si>
  <si>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</si>
  <si>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</si>
  <si>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06 0 5118</t>
  </si>
  <si>
    <t xml:space="preserve">Межбюджетные  трансферты </t>
  </si>
  <si>
    <t>Национальная безопасность и правоохранительная деятельность</t>
  </si>
  <si>
    <t>Обеспечение пожарной безопасности</t>
  </si>
  <si>
    <t>540</t>
  </si>
  <si>
    <t>Национальная экономика</t>
  </si>
  <si>
    <t>Водное хозяйство</t>
  </si>
  <si>
    <t>Дорожное хозяйство (дорожные фонды)</t>
  </si>
  <si>
    <t>Развитие и совершенствование сети автомобильных дорог местного значения и условий безопасного движения по ним</t>
  </si>
  <si>
    <t>06 0 1616</t>
  </si>
  <si>
    <t>Обеспечение сохранности автомобильных дорог местного значения и условий безопасности движения по ним</t>
  </si>
  <si>
    <t>06 0 1617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</si>
  <si>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</si>
  <si>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06 0 5420</t>
  </si>
  <si>
    <t>Обеспечение сохранности автомобильных дорог местного значения и условий безопасного движения по ним</t>
  </si>
  <si>
    <t>06 0 7201</t>
  </si>
  <si>
    <t>Жилищно-коммунальное хозяйство</t>
  </si>
  <si>
    <t>05</t>
  </si>
  <si>
    <t>Коммунальное хозяйство</t>
  </si>
  <si>
    <t>Подготовка объектов ЖКХ к зиме</t>
  </si>
  <si>
    <t>06 0 1345</t>
  </si>
  <si>
    <t>Подготовка объектов ЖКХ к зиме в поселениях</t>
  </si>
  <si>
    <t>06 0 1346</t>
  </si>
  <si>
    <t>Благоустройство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</si>
  <si>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</si>
  <si>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</si>
  <si>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</si>
  <si>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</si>
  <si>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06 0 1421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</si>
  <si>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</si>
  <si>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</si>
  <si>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</si>
  <si>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</si>
  <si>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06 0 1584</t>
  </si>
  <si>
    <t>Межбюджетные трансферты</t>
  </si>
  <si>
    <t>Дотации на выравнивание бюджетной  обеспеченности</t>
  </si>
  <si>
    <t>511</t>
  </si>
  <si>
    <t>Иные дотации</t>
  </si>
  <si>
    <t>Поддержка мер по обеспечению сбалансированности бюджетов поселений</t>
  </si>
  <si>
    <t>06 0 1586</t>
  </si>
  <si>
    <t>512</t>
  </si>
  <si>
    <t>Прочие межбюджетные трансферты общего характера</t>
  </si>
  <si>
    <t>Иные межбюджетные трансферты бюджетам поселений</t>
  </si>
  <si>
    <t>06 0 1587</t>
  </si>
  <si>
    <t>АДМИНИСТРАЦИЯ ПОГАРСКОГО РАЙОНА                                            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</si>
  <si>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</si>
  <si>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</si>
  <si>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</si>
  <si>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02 0 1001</t>
  </si>
  <si>
    <t>02 0 1010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</si>
  <si>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</si>
  <si>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</si>
  <si>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02 0 5120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</si>
  <si>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</si>
  <si>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</si>
  <si>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02 0 5120</t>
  </si>
  <si>
    <t>Обеспечение проведения выборов и референдумов</t>
  </si>
  <si>
    <t>Организация и проведение выборов и референдумов</t>
  </si>
  <si>
    <t>15 0 1011</t>
  </si>
  <si>
    <t>Иные  бюджетные  ассигнования</t>
  </si>
  <si>
    <t xml:space="preserve">Специальные  расходы </t>
  </si>
  <si>
    <t>880</t>
  </si>
  <si>
    <t>Многофункциональный центр</t>
  </si>
  <si>
    <t>02 0 1111</t>
  </si>
  <si>
    <t>02 0 1202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</si>
  <si>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</si>
  <si>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</si>
  <si>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02 0 1204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</si>
  <si>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</si>
  <si>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</si>
  <si>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</si>
  <si>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</si>
  <si>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</si>
  <si>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</si>
  <si>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</si>
  <si>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</si>
  <si>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02 0 7514</t>
  </si>
  <si>
    <t>Мероприятия по профилактике терроризма и экстремизма на территории Погарского муниципального района</t>
  </si>
  <si>
    <t>02 0 7528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</si>
  <si>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</si>
  <si>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</si>
  <si>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02 0 1251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</si>
  <si>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</si>
  <si>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02 0 7508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</si>
  <si>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</si>
  <si>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</si>
  <si>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в сфере плодородия почв</t>
  </si>
  <si>
    <t>02 0 7509</t>
  </si>
  <si>
    <t>Мероприятия в сфере развития животноводства</t>
  </si>
  <si>
    <t>02 0 7510</t>
  </si>
  <si>
    <t>Мероприятия в  сфере  поддержки  семеноводства  сельскохозяйственных  культур</t>
  </si>
  <si>
    <t>02 0 7511</t>
  </si>
  <si>
    <t>Мероприятия по реконструкции, модернизации и развитию систем водоснабжения и водоотведения</t>
  </si>
  <si>
    <t>02 0 7526</t>
  </si>
  <si>
    <t>Бюджетные инвестиции иным юридическим лицам</t>
  </si>
  <si>
    <t>450</t>
  </si>
  <si>
    <t>Транспорт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</si>
  <si>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</si>
  <si>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02 0 1842</t>
  </si>
  <si>
    <t>02 0 1616</t>
  </si>
  <si>
    <t>02 0 1617</t>
  </si>
  <si>
    <t>02 0 7201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</si>
  <si>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</si>
  <si>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</si>
  <si>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</si>
  <si>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02 0 1790</t>
  </si>
  <si>
    <t>919</t>
  </si>
  <si>
    <t>Мероприятия по развитию и поддержке малого и среднего бизнеса</t>
  </si>
  <si>
    <t>02 0 7512</t>
  </si>
  <si>
    <t xml:space="preserve">Мероприятия по развитию потребительской кооперации  в Погарском  районе </t>
  </si>
  <si>
    <t>02 02 7513</t>
  </si>
  <si>
    <t>02 0 7513</t>
  </si>
  <si>
    <t>Жилищное хозяйство</t>
  </si>
  <si>
    <t>Мероприятия по социальному развитию села</t>
  </si>
  <si>
    <t>02 0 7515</t>
  </si>
  <si>
    <t xml:space="preserve">Мероприятия по привлечению специалистов в ГБУЗ "Погарская ЦРБ" </t>
  </si>
  <si>
    <t>02 0 7516</t>
  </si>
  <si>
    <t>Мероприятия по энергосбережению и повышению энергетической эффективности в Погарском муниципальном районе</t>
  </si>
  <si>
    <t>02 0 7517</t>
  </si>
  <si>
    <t>Мероприятия по развитию малоэтажного строительства на территории Погарского района</t>
  </si>
  <si>
    <t>02 0 7527</t>
  </si>
  <si>
    <t>Приобретение специализированной техники для предприятий жилищно-коммунального комплекса</t>
  </si>
  <si>
    <t>02 0 1343</t>
  </si>
  <si>
    <t>02 0 1345</t>
  </si>
  <si>
    <t>02 0 1346</t>
  </si>
  <si>
    <t>Охрана окружающей среды</t>
  </si>
  <si>
    <t>Сбор, удаление отходов и очистка сточных вод</t>
  </si>
  <si>
    <t>Мероприятия в сфере охраны окружающей среды</t>
  </si>
  <si>
    <t>02 0 7518</t>
  </si>
  <si>
    <t>Другие вопросы в области охраны окружающей среды</t>
  </si>
  <si>
    <t>Мероприятия в сфере кадровой политики здравоохранения Погарского района</t>
  </si>
  <si>
    <t>02 0 7519</t>
  </si>
  <si>
    <t xml:space="preserve">Культура, кинематография </t>
  </si>
  <si>
    <t>Библиотеки</t>
  </si>
  <si>
    <t>02 0 1054</t>
  </si>
  <si>
    <t>Музеи и постоянные выставки</t>
  </si>
  <si>
    <t>02 0 1055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</si>
  <si>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</si>
  <si>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02 0 1056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</si>
  <si>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</si>
  <si>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02 0 1057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</si>
  <si>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</si>
  <si>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02 0 1058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</si>
  <si>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</si>
  <si>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02 0 1421</t>
  </si>
  <si>
    <t>Реализация мероприятий федеральной целевой программы "Культура России (2012-2018 годы)" государственной программы Российской Федерации "Развитие культуры и туризма"</t>
  </si>
  <si>
    <t>02 0 5014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</si>
  <si>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</si>
  <si>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02 0 5146</t>
  </si>
  <si>
    <t>Мероприятия по поддержке молодежи</t>
  </si>
  <si>
    <t>02 0 7521</t>
  </si>
  <si>
    <t xml:space="preserve"> "Развитие и сохранение культурного наследия Погарского района (2015-2017 годы)</t>
  </si>
  <si>
    <t>04 0 7520</t>
  </si>
  <si>
    <t>Пенсионное обеспечение</t>
  </si>
  <si>
    <t>Ежемесячная доплата к пенсии муниципальным служащим</t>
  </si>
  <si>
    <t>02 0 1651</t>
  </si>
  <si>
    <t>Социальное обеспечение и иные выплаты  населению</t>
  </si>
  <si>
    <t>Иные пенсии, социальные доплаты к пенсиям</t>
  </si>
  <si>
    <t>312</t>
  </si>
  <si>
    <t>Социальное обеспечение населения</t>
  </si>
  <si>
    <t>Прочие  административные  мероприятия в  области  социальной  политики</t>
  </si>
  <si>
    <t>02 0 1281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</si>
  <si>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</si>
  <si>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02 0 1671</t>
  </si>
  <si>
    <t>Приобретение товаров  работ и услуг в пользу  граждан в целях  их  социального  обеспечения</t>
  </si>
  <si>
    <t>323</t>
  </si>
  <si>
    <t>Социальные выплаты молодым семьям на приобретение жилья</t>
  </si>
  <si>
    <t>02 0 1620</t>
  </si>
  <si>
    <t>Мероприятия по обеспечению жильем молодых семей</t>
  </si>
  <si>
    <t xml:space="preserve"> 02 0 7522</t>
  </si>
  <si>
    <t>02 0 7522</t>
  </si>
  <si>
    <t>Субсидии  гражданам на приобретение  жилья</t>
  </si>
  <si>
    <t>322</t>
  </si>
  <si>
    <t>Пособия, компенсации и иные социальные выплаты гражданам, кроме публичных нормативных обязательств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</si>
  <si>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</si>
  <si>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02 0 1672</t>
  </si>
  <si>
    <t xml:space="preserve">Пособия, компенсации, меры социальной поддержки по публичным нормативным обязательствам </t>
  </si>
  <si>
    <t>313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</si>
  <si>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</si>
  <si>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02 0 5082</t>
  </si>
  <si>
    <t>Выплата единовременного пособия при всех формах устройства детей, лишенных родительского попечения, в семью</t>
  </si>
  <si>
    <t>02 0 5260</t>
  </si>
  <si>
    <t>Пособия  и  компенсации  по  публичным  нормативным  обязательствам</t>
  </si>
  <si>
    <t>Другие вопросы в области  социальной  политики</t>
  </si>
  <si>
    <t>Мероприятия по поддержке детей-сирот</t>
  </si>
  <si>
    <t>02 0 7523</t>
  </si>
  <si>
    <t>Социальные выплаты гражданам, кроме публичных нормативных социальных выплат</t>
  </si>
  <si>
    <t>320</t>
  </si>
  <si>
    <t>Мероприятия по профилактике безнадзорности и правонарушений несовершеннолетних</t>
  </si>
  <si>
    <t>02 0 7524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</si>
  <si>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</si>
  <si>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</si>
  <si>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</si>
  <si>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02 0 1098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</si>
  <si>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</si>
  <si>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</si>
  <si>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Массовый спорт</t>
  </si>
  <si>
    <t>Развитие физической культуры и спорта в Погарском районе (2015-2017 годы)</t>
  </si>
  <si>
    <t>05 0 7525</t>
  </si>
  <si>
    <t>Контрольно-счетная палата  Погарского района</t>
  </si>
  <si>
    <t>917</t>
  </si>
  <si>
    <t>Обеспечение деятельности председателя Контрольно-счетной палаты</t>
  </si>
  <si>
    <t>15 0 1006</t>
  </si>
  <si>
    <t>Обеспечение деятельности Контрольно - счетной палаты</t>
  </si>
  <si>
    <t>15 0 1007</t>
  </si>
  <si>
    <t>Итого</t>
  </si>
  <si>
    <t xml:space="preserve">                Приложение 3</t>
  </si>
  <si>
    <t xml:space="preserve">                от 25.11.2015 №5-102</t>
  </si>
  <si>
    <t xml:space="preserve">               "О внесении изменений и дополнений</t>
  </si>
  <si>
    <t xml:space="preserve">               "О бюджете Погарского района на 2015 год</t>
  </si>
  <si>
    <t>и на плановый период 2016 и 2017 годов"</t>
  </si>
  <si>
    <t xml:space="preserve">                                                                                                                  Приложение 10.7.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</si>
  <si>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видов расходов на 2015 год</t>
  </si>
  <si>
    <t>МП</t>
  </si>
  <si>
    <t>ППМП</t>
  </si>
  <si>
    <t>НР</t>
  </si>
  <si>
    <t>Реализация полномочий  органов местного самоуправления Погарского района (2015-2017 годы)</t>
  </si>
  <si>
    <t>0</t>
  </si>
  <si>
    <t>1001</t>
  </si>
  <si>
    <t>1010</t>
  </si>
  <si>
    <t>1054</t>
  </si>
  <si>
    <t>Субсидии бюджетным учреждениям на финансовое обеспечение  муниципального  задания на оказание муниципальных услуг (выполнение работ)</t>
  </si>
  <si>
    <t>1055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</si>
  <si>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</si>
  <si>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1056</t>
  </si>
  <si>
    <t>1057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</si>
  <si>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</si>
  <si>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Осуществление полномочий по решению вопросов местного значения городского поселения  в соответствии с заключенными соглашениями в части организации библиотечного обслуживания населения</t>
  </si>
  <si>
    <t>1058</t>
  </si>
  <si>
    <t>1098</t>
  </si>
  <si>
    <t>1111</t>
  </si>
  <si>
    <t>1202</t>
  </si>
  <si>
    <t>1204</t>
  </si>
  <si>
    <t>1251</t>
  </si>
  <si>
    <t>1281</t>
  </si>
  <si>
    <t>1343</t>
  </si>
  <si>
    <t>1345</t>
  </si>
  <si>
    <t>1346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</si>
  <si>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</si>
  <si>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1421</t>
  </si>
  <si>
    <t>1616</t>
  </si>
  <si>
    <t>1617</t>
  </si>
  <si>
    <t>1620</t>
  </si>
  <si>
    <t>1651</t>
  </si>
  <si>
    <t>1671</t>
  </si>
  <si>
    <t>1672</t>
  </si>
  <si>
    <t>1790</t>
  </si>
  <si>
    <t>1842</t>
  </si>
  <si>
    <t>5014</t>
  </si>
  <si>
    <t>5082</t>
  </si>
  <si>
    <t>5120</t>
  </si>
  <si>
    <t>5146</t>
  </si>
  <si>
    <t>5260</t>
  </si>
  <si>
    <t>7201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</si>
  <si>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</si>
  <si>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</si>
  <si>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</si>
  <si>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</si>
  <si>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</si>
  <si>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</si>
  <si>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</si>
  <si>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</si>
  <si>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</si>
  <si>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Мероприятия по энергосбережению и повышение энергетической эффективности в Погарском муниципальном районе</t>
  </si>
  <si>
    <t>7517</t>
  </si>
  <si>
    <t>7518</t>
  </si>
  <si>
    <t>7519</t>
  </si>
  <si>
    <t>7521</t>
  </si>
  <si>
    <t>7522</t>
  </si>
  <si>
    <t>7523</t>
  </si>
  <si>
    <t>7524</t>
  </si>
  <si>
    <t>7526</t>
  </si>
  <si>
    <t>7527</t>
  </si>
  <si>
    <t>7528</t>
  </si>
  <si>
    <t>Развитие образования Погарского района (2015-2017 годы)</t>
  </si>
  <si>
    <t>1063</t>
  </si>
  <si>
    <t>1064</t>
  </si>
  <si>
    <t>1066</t>
  </si>
  <si>
    <t>1067</t>
  </si>
  <si>
    <t>1068</t>
  </si>
  <si>
    <t>1069</t>
  </si>
  <si>
    <t>1074</t>
  </si>
  <si>
    <t>1075</t>
  </si>
  <si>
    <t>1076</t>
  </si>
  <si>
    <t>1079</t>
  </si>
  <si>
    <t>1470</t>
  </si>
  <si>
    <t>1471</t>
  </si>
  <si>
    <t>1473</t>
  </si>
  <si>
    <t>1477</t>
  </si>
  <si>
    <t>1478</t>
  </si>
  <si>
    <t>Мероприятия по проведению оздоровительной кампании детей</t>
  </si>
  <si>
    <t>1479</t>
  </si>
  <si>
    <t>1482</t>
  </si>
  <si>
    <t>7501</t>
  </si>
  <si>
    <t>7502</t>
  </si>
  <si>
    <t>7503</t>
  </si>
  <si>
    <t>7504</t>
  </si>
  <si>
    <t>7505</t>
  </si>
  <si>
    <t>7506</t>
  </si>
  <si>
    <t>7507</t>
  </si>
  <si>
    <t xml:space="preserve"> Развитие и сохранение культурного наследия Погарского района (2015-2017 годы)</t>
  </si>
  <si>
    <t>7520</t>
  </si>
  <si>
    <t>Управление муниципальными финансами Погарского района (2015-2017 годы)</t>
  </si>
  <si>
    <t>1584</t>
  </si>
  <si>
    <t>1586</t>
  </si>
  <si>
    <t>1587</t>
  </si>
  <si>
    <t>5118</t>
  </si>
  <si>
    <t>5420</t>
  </si>
  <si>
    <t>Обеспечение деятельности Комитета по управлению муниципальным имцществом  администрации Погарского района (2015-2017)</t>
  </si>
  <si>
    <t>1740</t>
  </si>
  <si>
    <t>1741</t>
  </si>
  <si>
    <t>15</t>
  </si>
  <si>
    <t>1005</t>
  </si>
  <si>
    <t xml:space="preserve">Уплата прочих налогов,сборов </t>
  </si>
  <si>
    <t>1012</t>
  </si>
  <si>
    <t>1011</t>
  </si>
  <si>
    <t>Специальные расходы</t>
  </si>
  <si>
    <t>КОНТРОЛЬНО-СЧЁТНАЯ ПАЛАТА ПОГАРСКОГО РАЙОНА</t>
  </si>
  <si>
    <t>1006</t>
  </si>
  <si>
    <t>1007</t>
  </si>
  <si>
    <t xml:space="preserve">                                                                                    Приложение 4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</si>
  <si>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</si>
  <si>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</si>
  <si>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от 25.11.2015 №5-102</t>
  </si>
  <si>
    <t>"О внесении изменений и дополнений</t>
  </si>
  <si>
    <t xml:space="preserve">                                                                                    в решение Погарского районного</t>
  </si>
  <si>
    <t xml:space="preserve">                                                              от 26.12.2014 №5-35</t>
  </si>
  <si>
    <t xml:space="preserve">                                                                        "О бюджете Погарского района на 2015 год</t>
  </si>
  <si>
    <t xml:space="preserve">                                                    и на плановый период 2016 и 2017  годов"</t>
  </si>
  <si>
    <t xml:space="preserve">                                                                                    Приложение 12</t>
  </si>
  <si>
    <t xml:space="preserve">                                                            от 26.12.2014 №5-35</t>
  </si>
  <si>
    <t>Таблица 2</t>
  </si>
  <si>
    <t>Распределение дотации   бюджетам поселений , полученных муниципальными районами из Регионального фонда компенсации  на обеспечение  сбалансированности бюджетов поселений на 2015 год</t>
  </si>
  <si>
    <t>Наименование поселений</t>
  </si>
  <si>
    <t>2015 год</t>
  </si>
  <si>
    <t>Администрация поселка Погар</t>
  </si>
  <si>
    <t>Борщовская сельская администрация</t>
  </si>
  <si>
    <t>Вадьковская сельская администрация</t>
  </si>
  <si>
    <t>Витемлянская сельская администрация</t>
  </si>
  <si>
    <t>Гетуновская сельская администрация</t>
  </si>
  <si>
    <t>Городищенская сельская администрация</t>
  </si>
  <si>
    <t>Гриневская  сельская администрация</t>
  </si>
  <si>
    <t>Долботовская сельская администрация</t>
  </si>
  <si>
    <t>Кистерская сельская администрация</t>
  </si>
  <si>
    <t>Посудичская сельская администрация</t>
  </si>
  <si>
    <t>Прирубкинская сельская администрация</t>
  </si>
  <si>
    <t>Стеченская  сельская администрация</t>
  </si>
  <si>
    <t>Суворовская  сельская администрация</t>
  </si>
  <si>
    <t>Чаусовская сельская администрация</t>
  </si>
  <si>
    <t>Юдиновская  сельская администрация</t>
  </si>
  <si>
    <t xml:space="preserve">                                                                                    Приложение 5</t>
  </si>
  <si>
    <t>Совета народных депутатов</t>
  </si>
  <si>
    <t>от 25.11.2015 №5-102</t>
  </si>
  <si>
    <t>в решение Погарского районного</t>
  </si>
  <si>
    <t xml:space="preserve">                                                                  № 5-35 от 26.12.2014г.</t>
  </si>
  <si>
    <t xml:space="preserve">                                                    и на плановый период 2016 и 2017 годов"</t>
  </si>
  <si>
    <t>Таблица 3</t>
  </si>
  <si>
    <t>Распределение субвенции бюджетам поселений, полученных муниципальными районами  на осуществление отдельных государственных полномочий по первичному воинскому учету на территориях, где отсутствуют военные комиссариаты на 2015 год</t>
  </si>
  <si>
    <t xml:space="preserve">                Приложение 6</t>
  </si>
  <si>
    <t xml:space="preserve">                 от 26.12.2014 №5-35</t>
  </si>
  <si>
    <t xml:space="preserve">              "О бюджете Погарского района на 2015 год</t>
  </si>
  <si>
    <t xml:space="preserve">                                                                                                                  Приложение 12 </t>
  </si>
  <si>
    <t>Таблица 9</t>
  </si>
  <si>
    <t xml:space="preserve">Распределение иных межбюджетных трансфертов из бюджета  муниципального района в бюджеты  поселений на осуществление передаваемых полномочий по решению отдельных вопросов местного значения поселений в сфере водопроводной  деятельности на 2015 год </t>
  </si>
  <si>
    <t>Стеченская сельская администрация</t>
  </si>
  <si>
    <t>Юдиновская сельская администрация</t>
  </si>
  <si>
    <t xml:space="preserve">                Приложение 7</t>
  </si>
  <si>
    <t xml:space="preserve">     от 25.11.2015 №5-102</t>
  </si>
  <si>
    <t xml:space="preserve">                                                                                                                  Приложение 14</t>
  </si>
  <si>
    <t>Таблица 7</t>
  </si>
  <si>
    <t xml:space="preserve">Распределение иных межбюджетных трансфертов муниципальному району от поселений на осуществление передаваемых полномочий по решению отдельных вопросов местного значения поселений в сфере культуры на 2015 год </t>
  </si>
  <si>
    <t>рублей</t>
  </si>
  <si>
    <t>Погарское городское поселение</t>
  </si>
  <si>
    <t>Борщовское сельское поселение</t>
  </si>
  <si>
    <t>Вадьковское сельское поселение</t>
  </si>
  <si>
    <t>Витемлянское сельское поселение</t>
  </si>
  <si>
    <t>Городищенское сельское поселение</t>
  </si>
  <si>
    <t>Гриневское сельское поселение</t>
  </si>
  <si>
    <t>Долботовское сельское поселение</t>
  </si>
  <si>
    <t>Кистерское сельское поселение</t>
  </si>
  <si>
    <t>Посудичское сельское поселение</t>
  </si>
  <si>
    <t>Прирубкинское сельское поселение</t>
  </si>
  <si>
    <t>Стеченское сельское поселение</t>
  </si>
  <si>
    <t>Суворовское сельское поселение</t>
  </si>
  <si>
    <t>Чаусовское сельское поселение</t>
  </si>
  <si>
    <t>Юдиновское сельское поселение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</si>
</sst>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@"/>
    <numFmt numFmtId="167" formatCode="#,##0.00"/>
    <numFmt numFmtId="168" formatCode="0.00"/>
    <numFmt numFmtId="169" formatCode="#,##0.000"/>
    <numFmt numFmtId="170" formatCode="#,##0.00000"/>
    <numFmt numFmtId="171" formatCode="0.000"/>
  </numFmts>
  <fonts count="19">
    <font>
      <sz val="10"/>
      <name val="Arial Cyr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5"/>
      <name val="Times New Roman"/>
      <family val="1"/>
    </font>
    <font>
      <sz val="10"/>
      <color indexed="8"/>
      <name val="Times New Roman"/>
      <family val="1"/>
    </font>
    <font>
      <sz val="14"/>
      <color indexed="9"/>
      <name val="Times New Roman"/>
      <family val="1"/>
    </font>
    <font>
      <b/>
      <u val="single"/>
      <sz val="14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 Cyr"/>
      <family val="2"/>
    </font>
    <font>
      <sz val="14"/>
      <color indexed="8"/>
      <name val="Calibri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5" fontId="0" fillId="0" borderId="0" applyFill="0" applyBorder="0" applyAlignment="0" applyProtection="0"/>
  </cellStyleXfs>
  <cellXfs count="206">
    <xf numFmtId="164" fontId="0" fillId="0" borderId="0" xfId="0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right" vertical="center"/>
    </xf>
    <xf numFmtId="164" fontId="6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7" fillId="0" borderId="0" xfId="0" applyFont="1" applyFill="1" applyAlignment="1">
      <alignment vertical="center"/>
    </xf>
    <xf numFmtId="164" fontId="0" fillId="0" borderId="0" xfId="0" applyFill="1" applyAlignment="1">
      <alignment/>
    </xf>
    <xf numFmtId="164" fontId="8" fillId="0" borderId="0" xfId="0" applyFont="1" applyFill="1" applyAlignment="1">
      <alignment vertical="center"/>
    </xf>
    <xf numFmtId="164" fontId="8" fillId="0" borderId="0" xfId="0" applyFont="1" applyFill="1" applyAlignment="1">
      <alignment horizontal="justify" vertical="center"/>
    </xf>
    <xf numFmtId="164" fontId="5" fillId="0" borderId="0" xfId="0" applyFont="1" applyAlignment="1">
      <alignment horizontal="justify" vertical="center"/>
    </xf>
    <xf numFmtId="164" fontId="5" fillId="0" borderId="0" xfId="0" applyFont="1" applyFill="1" applyAlignment="1">
      <alignment horizontal="justify" vertical="center"/>
    </xf>
    <xf numFmtId="164" fontId="9" fillId="0" borderId="0" xfId="0" applyFont="1" applyFill="1" applyAlignment="1">
      <alignment horizontal="justify" vertical="center"/>
    </xf>
    <xf numFmtId="164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justify"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10" fillId="0" borderId="0" xfId="21" applyFont="1" applyBorder="1">
      <alignment/>
      <protection/>
    </xf>
    <xf numFmtId="164" fontId="10" fillId="0" borderId="0" xfId="21" applyFont="1" applyBorder="1" applyAlignment="1">
      <alignment horizontal="left"/>
      <protection/>
    </xf>
    <xf numFmtId="164" fontId="10" fillId="0" borderId="0" xfId="21" applyFont="1" applyBorder="1" applyAlignment="1">
      <alignment horizontal="center"/>
      <protection/>
    </xf>
    <xf numFmtId="164" fontId="6" fillId="2" borderId="0" xfId="0" applyFont="1" applyFill="1" applyAlignment="1">
      <alignment horizontal="right" vertical="center" wrapText="1"/>
    </xf>
    <xf numFmtId="164" fontId="10" fillId="0" borderId="0" xfId="21" applyFont="1" applyBorder="1" applyAlignment="1">
      <alignment/>
      <protection/>
    </xf>
    <xf numFmtId="164" fontId="10" fillId="2" borderId="0" xfId="21" applyFont="1" applyFill="1" applyBorder="1" applyAlignment="1">
      <alignment/>
      <protection/>
    </xf>
    <xf numFmtId="164" fontId="10" fillId="2" borderId="0" xfId="21" applyFont="1" applyFill="1" applyBorder="1" applyAlignment="1">
      <alignment horizontal="left"/>
      <protection/>
    </xf>
    <xf numFmtId="164" fontId="5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Alignment="1">
      <alignment shrinkToFit="1"/>
    </xf>
    <xf numFmtId="164" fontId="6" fillId="2" borderId="0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5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shrinkToFit="1"/>
    </xf>
    <xf numFmtId="164" fontId="11" fillId="2" borderId="0" xfId="0" applyFont="1" applyFill="1" applyAlignment="1">
      <alignment/>
    </xf>
    <xf numFmtId="164" fontId="11" fillId="2" borderId="0" xfId="0" applyFont="1" applyFill="1" applyBorder="1" applyAlignment="1">
      <alignment/>
    </xf>
    <xf numFmtId="166" fontId="6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center"/>
    </xf>
    <xf numFmtId="167" fontId="5" fillId="2" borderId="0" xfId="0" applyNumberFormat="1" applyFont="1" applyFill="1" applyBorder="1" applyAlignment="1">
      <alignment horizontal="right" vertical="top" shrinkToFit="1"/>
    </xf>
    <xf numFmtId="167" fontId="5" fillId="2" borderId="0" xfId="0" applyNumberFormat="1" applyFont="1" applyFill="1" applyAlignment="1">
      <alignment horizontal="right" vertical="top" shrinkToFit="1"/>
    </xf>
    <xf numFmtId="166" fontId="5" fillId="2" borderId="0" xfId="0" applyNumberFormat="1" applyFont="1" applyFill="1" applyAlignment="1">
      <alignment horizontal="right" vertical="top" shrinkToFit="1"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" xfId="21" applyNumberFormat="1" applyFont="1" applyFill="1" applyBorder="1" applyAlignment="1" applyProtection="1">
      <alignment horizontal="center"/>
      <protection/>
    </xf>
    <xf numFmtId="164" fontId="6" fillId="0" borderId="1" xfId="21" applyNumberFormat="1" applyFont="1" applyFill="1" applyBorder="1" applyAlignment="1" applyProtection="1">
      <alignment horizontal="left" wrapText="1"/>
      <protection/>
    </xf>
    <xf numFmtId="164" fontId="5" fillId="0" borderId="1" xfId="0" applyFont="1" applyBorder="1" applyAlignment="1">
      <alignment horizontal="center"/>
    </xf>
    <xf numFmtId="164" fontId="5" fillId="0" borderId="0" xfId="0" applyFont="1" applyAlignment="1">
      <alignment horizontal="left" wrapText="1"/>
    </xf>
    <xf numFmtId="167" fontId="5" fillId="0" borderId="1" xfId="0" applyNumberFormat="1" applyFont="1" applyBorder="1" applyAlignment="1">
      <alignment horizontal="center" wrapText="1"/>
    </xf>
    <xf numFmtId="166" fontId="5" fillId="0" borderId="1" xfId="21" applyNumberFormat="1" applyFont="1" applyFill="1" applyBorder="1" applyAlignment="1" applyProtection="1">
      <alignment horizontal="center"/>
      <protection/>
    </xf>
    <xf numFmtId="164" fontId="5" fillId="0" borderId="1" xfId="21" applyNumberFormat="1" applyFont="1" applyFill="1" applyBorder="1" applyAlignment="1" applyProtection="1">
      <alignment horizontal="left" wrapText="1"/>
      <protection/>
    </xf>
    <xf numFmtId="164" fontId="6" fillId="2" borderId="1" xfId="0" applyFont="1" applyFill="1" applyBorder="1" applyAlignment="1">
      <alignment horizontal="center" shrinkToFit="1"/>
    </xf>
    <xf numFmtId="164" fontId="6" fillId="2" borderId="1" xfId="0" applyFont="1" applyFill="1" applyBorder="1" applyAlignment="1">
      <alignment horizontal="left" wrapText="1"/>
    </xf>
    <xf numFmtId="167" fontId="6" fillId="2" borderId="1" xfId="0" applyNumberFormat="1" applyFont="1" applyFill="1" applyBorder="1" applyAlignment="1">
      <alignment horizontal="center" shrinkToFit="1"/>
    </xf>
    <xf numFmtId="164" fontId="5" fillId="0" borderId="1" xfId="0" applyFont="1" applyFill="1" applyBorder="1" applyAlignment="1">
      <alignment horizontal="center" shrinkToFit="1"/>
    </xf>
    <xf numFmtId="164" fontId="5" fillId="0" borderId="1" xfId="0" applyFont="1" applyFill="1" applyBorder="1" applyAlignment="1">
      <alignment horizontal="left" wrapText="1"/>
    </xf>
    <xf numFmtId="167" fontId="5" fillId="0" borderId="1" xfId="0" applyNumberFormat="1" applyFont="1" applyFill="1" applyBorder="1" applyAlignment="1">
      <alignment horizontal="center" shrinkToFit="1"/>
    </xf>
    <xf numFmtId="167" fontId="5" fillId="0" borderId="1" xfId="0" applyNumberFormat="1" applyFont="1" applyFill="1" applyBorder="1" applyAlignment="1" applyProtection="1">
      <alignment horizontal="center" shrinkToFit="1"/>
      <protection locked="0"/>
    </xf>
    <xf numFmtId="164" fontId="5" fillId="0" borderId="1" xfId="23" applyFont="1" applyFill="1" applyBorder="1" applyAlignment="1">
      <alignment horizontal="left" wrapText="1"/>
      <protection/>
    </xf>
    <xf numFmtId="164" fontId="6" fillId="0" borderId="1" xfId="0" applyFont="1" applyFill="1" applyBorder="1" applyAlignment="1">
      <alignment horizontal="center" shrinkToFit="1"/>
    </xf>
    <xf numFmtId="164" fontId="6" fillId="0" borderId="1" xfId="0" applyFont="1" applyFill="1" applyBorder="1" applyAlignment="1">
      <alignment horizontal="left" wrapText="1"/>
    </xf>
    <xf numFmtId="167" fontId="6" fillId="0" borderId="1" xfId="0" applyNumberFormat="1" applyFont="1" applyFill="1" applyBorder="1" applyAlignment="1" applyProtection="1">
      <alignment horizontal="center" shrinkToFit="1"/>
      <protection locked="0"/>
    </xf>
    <xf numFmtId="164" fontId="5" fillId="0" borderId="0" xfId="0" applyFont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9" fontId="5" fillId="0" borderId="1" xfId="0" applyNumberFormat="1" applyFont="1" applyFill="1" applyBorder="1" applyAlignment="1" applyProtection="1">
      <alignment horizontal="center" shrinkToFit="1"/>
      <protection locked="0"/>
    </xf>
    <xf numFmtId="164" fontId="13" fillId="0" borderId="1" xfId="0" applyFont="1" applyFill="1" applyBorder="1" applyAlignment="1">
      <alignment horizontal="center" shrinkToFit="1"/>
    </xf>
    <xf numFmtId="164" fontId="13" fillId="0" borderId="1" xfId="0" applyFont="1" applyFill="1" applyBorder="1" applyAlignment="1">
      <alignment horizontal="left" wrapText="1"/>
    </xf>
    <xf numFmtId="167" fontId="13" fillId="0" borderId="1" xfId="0" applyNumberFormat="1" applyFont="1" applyFill="1" applyBorder="1" applyAlignment="1" applyProtection="1">
      <alignment horizontal="center" shrinkToFit="1"/>
      <protection locked="0"/>
    </xf>
    <xf numFmtId="167" fontId="13" fillId="0" borderId="1" xfId="0" applyNumberFormat="1" applyFont="1" applyFill="1" applyBorder="1" applyAlignment="1">
      <alignment horizontal="center" shrinkToFit="1"/>
    </xf>
    <xf numFmtId="167" fontId="6" fillId="0" borderId="1" xfId="0" applyNumberFormat="1" applyFont="1" applyFill="1" applyBorder="1" applyAlignment="1">
      <alignment horizontal="center" shrinkToFit="1"/>
    </xf>
    <xf numFmtId="164" fontId="14" fillId="0" borderId="1" xfId="0" applyFont="1" applyFill="1" applyBorder="1" applyAlignment="1">
      <alignment horizontal="center" shrinkToFit="1"/>
    </xf>
    <xf numFmtId="164" fontId="14" fillId="0" borderId="1" xfId="0" applyFont="1" applyFill="1" applyBorder="1" applyAlignment="1">
      <alignment horizontal="left" wrapText="1"/>
    </xf>
    <xf numFmtId="167" fontId="14" fillId="0" borderId="1" xfId="0" applyNumberFormat="1" applyFont="1" applyFill="1" applyBorder="1" applyAlignment="1">
      <alignment horizontal="center" shrinkToFit="1"/>
    </xf>
    <xf numFmtId="164" fontId="5" fillId="0" borderId="0" xfId="0" applyFont="1" applyFill="1" applyAlignment="1">
      <alignment horizontal="left" wrapText="1"/>
    </xf>
    <xf numFmtId="164" fontId="6" fillId="0" borderId="1" xfId="0" applyFont="1" applyFill="1" applyBorder="1" applyAlignment="1">
      <alignment horizontal="left" shrinkToFit="1"/>
    </xf>
    <xf numFmtId="164" fontId="4" fillId="0" borderId="0" xfId="0" applyFont="1" applyAlignment="1">
      <alignment/>
    </xf>
    <xf numFmtId="164" fontId="5" fillId="2" borderId="0" xfId="0" applyFont="1" applyFill="1" applyBorder="1" applyAlignment="1">
      <alignment shrinkToFit="1"/>
    </xf>
    <xf numFmtId="164" fontId="5" fillId="2" borderId="0" xfId="0" applyFont="1" applyFill="1" applyAlignment="1">
      <alignment shrinkToFit="1"/>
    </xf>
    <xf numFmtId="164" fontId="4" fillId="2" borderId="0" xfId="0" applyFont="1" applyFill="1" applyAlignment="1">
      <alignment wrapText="1"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wrapText="1"/>
    </xf>
    <xf numFmtId="167" fontId="4" fillId="2" borderId="0" xfId="0" applyNumberFormat="1" applyFont="1" applyFill="1" applyBorder="1" applyAlignment="1">
      <alignment wrapText="1"/>
    </xf>
    <xf numFmtId="167" fontId="4" fillId="2" borderId="0" xfId="0" applyNumberFormat="1" applyFont="1" applyFill="1" applyAlignment="1">
      <alignment wrapText="1"/>
    </xf>
    <xf numFmtId="164" fontId="10" fillId="0" borderId="0" xfId="21" applyFont="1">
      <alignment/>
      <protection/>
    </xf>
    <xf numFmtId="164" fontId="10" fillId="0" borderId="0" xfId="21" applyFont="1" applyAlignment="1">
      <alignment horizontal="left"/>
      <protection/>
    </xf>
    <xf numFmtId="164" fontId="4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 vertical="center" wrapText="1"/>
    </xf>
    <xf numFmtId="166" fontId="5" fillId="2" borderId="2" xfId="0" applyNumberFormat="1" applyFont="1" applyFill="1" applyBorder="1" applyAlignment="1">
      <alignment horizontal="center" vertical="center" wrapText="1" shrinkToFit="1"/>
    </xf>
    <xf numFmtId="166" fontId="5" fillId="0" borderId="1" xfId="0" applyNumberFormat="1" applyFont="1" applyFill="1" applyBorder="1" applyAlignment="1">
      <alignment horizontal="center" vertical="top" shrinkToFit="1"/>
    </xf>
    <xf numFmtId="164" fontId="5" fillId="2" borderId="2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6" fillId="0" borderId="1" xfId="0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top" shrinkToFit="1"/>
    </xf>
    <xf numFmtId="167" fontId="6" fillId="0" borderId="1" xfId="0" applyNumberFormat="1" applyFont="1" applyFill="1" applyBorder="1" applyAlignment="1" applyProtection="1">
      <alignment vertical="top" shrinkToFit="1"/>
      <protection locked="0"/>
    </xf>
    <xf numFmtId="164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164" fontId="5" fillId="0" borderId="1" xfId="0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 applyProtection="1">
      <alignment vertical="top" shrinkToFit="1"/>
      <protection locked="0"/>
    </xf>
    <xf numFmtId="164" fontId="5" fillId="0" borderId="1" xfId="0" applyFont="1" applyFill="1" applyBorder="1" applyAlignment="1">
      <alignment vertical="center" wrapText="1"/>
    </xf>
    <xf numFmtId="170" fontId="4" fillId="0" borderId="0" xfId="0" applyNumberFormat="1" applyFont="1" applyFill="1" applyAlignment="1">
      <alignment/>
    </xf>
    <xf numFmtId="164" fontId="5" fillId="0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vertical="top" wrapText="1"/>
    </xf>
    <xf numFmtId="164" fontId="5" fillId="0" borderId="3" xfId="0" applyFont="1" applyFill="1" applyBorder="1" applyAlignment="1">
      <alignment wrapText="1"/>
    </xf>
    <xf numFmtId="167" fontId="4" fillId="0" borderId="0" xfId="0" applyNumberFormat="1" applyFont="1" applyFill="1" applyAlignment="1">
      <alignment/>
    </xf>
    <xf numFmtId="167" fontId="5" fillId="0" borderId="1" xfId="0" applyNumberFormat="1" applyFont="1" applyFill="1" applyBorder="1" applyAlignment="1">
      <alignment vertical="top" shrinkToFit="1"/>
    </xf>
    <xf numFmtId="164" fontId="6" fillId="0" borderId="1" xfId="0" applyFont="1" applyBorder="1" applyAlignment="1">
      <alignment wrapText="1"/>
    </xf>
    <xf numFmtId="164" fontId="6" fillId="0" borderId="1" xfId="22" applyFont="1" applyFill="1" applyBorder="1" applyAlignment="1">
      <alignment vertical="center" wrapText="1"/>
      <protection/>
    </xf>
    <xf numFmtId="167" fontId="6" fillId="0" borderId="1" xfId="0" applyNumberFormat="1" applyFont="1" applyFill="1" applyBorder="1" applyAlignment="1">
      <alignment vertical="top" shrinkToFit="1"/>
    </xf>
    <xf numFmtId="164" fontId="8" fillId="0" borderId="1" xfId="0" applyFont="1" applyFill="1" applyBorder="1" applyAlignment="1">
      <alignment horizontal="left" vertical="center" wrapText="1"/>
    </xf>
    <xf numFmtId="164" fontId="6" fillId="0" borderId="1" xfId="22" applyFont="1" applyFill="1" applyBorder="1" applyAlignment="1">
      <alignment wrapText="1"/>
      <protection/>
    </xf>
    <xf numFmtId="164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/>
    </xf>
    <xf numFmtId="164" fontId="10" fillId="0" borderId="0" xfId="21" applyFont="1" applyAlignment="1">
      <alignment/>
      <protection/>
    </xf>
    <xf numFmtId="164" fontId="6" fillId="2" borderId="0" xfId="0" applyFont="1" applyFill="1" applyBorder="1" applyAlignment="1">
      <alignment horizontal="center" wrapText="1"/>
    </xf>
    <xf numFmtId="164" fontId="14" fillId="0" borderId="1" xfId="0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shrinkToFit="1"/>
    </xf>
    <xf numFmtId="167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shrinkToFit="1"/>
    </xf>
    <xf numFmtId="167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" xfId="0" applyNumberFormat="1" applyFont="1" applyFill="1" applyBorder="1" applyAlignment="1">
      <alignment horizontal="right" vertical="center" shrinkToFit="1"/>
    </xf>
    <xf numFmtId="166" fontId="5" fillId="0" borderId="4" xfId="0" applyNumberFormat="1" applyFont="1" applyFill="1" applyBorder="1" applyAlignment="1">
      <alignment horizontal="center" vertical="center" shrinkToFit="1"/>
    </xf>
    <xf numFmtId="167" fontId="5" fillId="0" borderId="4" xfId="0" applyNumberFormat="1" applyFont="1" applyFill="1" applyBorder="1" applyAlignment="1">
      <alignment horizontal="right" vertical="center" shrinkToFit="1"/>
    </xf>
    <xf numFmtId="166" fontId="5" fillId="0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66" fontId="6" fillId="0" borderId="1" xfId="22" applyNumberFormat="1" applyFont="1" applyFill="1" applyBorder="1" applyAlignment="1">
      <alignment horizontal="center" vertical="center" shrinkToFit="1"/>
      <protection/>
    </xf>
    <xf numFmtId="166" fontId="5" fillId="0" borderId="1" xfId="22" applyNumberFormat="1" applyFont="1" applyFill="1" applyBorder="1" applyAlignment="1">
      <alignment horizontal="center" vertical="center" shrinkToFit="1"/>
      <protection/>
    </xf>
    <xf numFmtId="164" fontId="6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 wrapText="1"/>
    </xf>
    <xf numFmtId="167" fontId="5" fillId="0" borderId="1" xfId="22" applyNumberFormat="1" applyFont="1" applyFill="1" applyBorder="1" applyAlignment="1" applyProtection="1">
      <alignment horizontal="right" vertical="center" shrinkToFit="1"/>
      <protection locked="0"/>
    </xf>
    <xf numFmtId="167" fontId="5" fillId="0" borderId="1" xfId="22" applyNumberFormat="1" applyFont="1" applyFill="1" applyBorder="1" applyAlignment="1" applyProtection="1">
      <alignment horizontal="right" vertical="center"/>
      <protection/>
    </xf>
    <xf numFmtId="167" fontId="6" fillId="0" borderId="1" xfId="22" applyNumberFormat="1" applyFont="1" applyFill="1" applyBorder="1" applyAlignment="1" applyProtection="1">
      <alignment horizontal="right" vertical="center"/>
      <protection/>
    </xf>
    <xf numFmtId="167" fontId="6" fillId="0" borderId="1" xfId="22" applyNumberFormat="1" applyFont="1" applyFill="1" applyBorder="1" applyAlignment="1" applyProtection="1">
      <alignment horizontal="right" vertical="center" shrinkToFit="1"/>
      <protection locked="0"/>
    </xf>
    <xf numFmtId="164" fontId="14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6" fillId="0" borderId="1" xfId="22" applyNumberFormat="1" applyFont="1" applyFill="1" applyBorder="1" applyAlignment="1" applyProtection="1">
      <alignment horizontal="center" vertical="center"/>
      <protection/>
    </xf>
    <xf numFmtId="166" fontId="5" fillId="0" borderId="1" xfId="22" applyNumberFormat="1" applyFont="1" applyFill="1" applyBorder="1" applyAlignment="1" applyProtection="1">
      <alignment horizontal="center" vertical="center"/>
      <protection/>
    </xf>
    <xf numFmtId="164" fontId="14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/>
    </xf>
    <xf numFmtId="167" fontId="5" fillId="0" borderId="1" xfId="26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4" fontId="14" fillId="0" borderId="1" xfId="0" applyFont="1" applyFill="1" applyBorder="1" applyAlignment="1">
      <alignment horizontal="left"/>
    </xf>
    <xf numFmtId="164" fontId="6" fillId="0" borderId="1" xfId="22" applyNumberFormat="1" applyFont="1" applyFill="1" applyBorder="1" applyAlignment="1" applyProtection="1">
      <alignment horizontal="left" vertical="top" wrapText="1"/>
      <protection/>
    </xf>
    <xf numFmtId="164" fontId="5" fillId="0" borderId="1" xfId="22" applyNumberFormat="1" applyFont="1" applyFill="1" applyBorder="1" applyAlignment="1" applyProtection="1">
      <alignment horizontal="left" vertical="top" wrapText="1"/>
      <protection/>
    </xf>
    <xf numFmtId="164" fontId="5" fillId="0" borderId="1" xfId="22" applyNumberFormat="1" applyFont="1" applyFill="1" applyBorder="1" applyAlignment="1" applyProtection="1">
      <alignment vertical="top" wrapText="1"/>
      <protection/>
    </xf>
    <xf numFmtId="164" fontId="6" fillId="0" borderId="1" xfId="0" applyFont="1" applyFill="1" applyBorder="1" applyAlignment="1">
      <alignment/>
    </xf>
    <xf numFmtId="164" fontId="4" fillId="0" borderId="0" xfId="0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Border="1" applyAlignment="1">
      <alignment horizontal="right"/>
    </xf>
    <xf numFmtId="164" fontId="4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4" fillId="2" borderId="5" xfId="0" applyFont="1" applyFill="1" applyBorder="1" applyAlignment="1">
      <alignment horizontal="right"/>
    </xf>
    <xf numFmtId="164" fontId="5" fillId="0" borderId="6" xfId="0" applyFont="1" applyBorder="1" applyAlignment="1">
      <alignment horizontal="center" vertical="center" wrapText="1"/>
    </xf>
    <xf numFmtId="171" fontId="5" fillId="2" borderId="7" xfId="0" applyNumberFormat="1" applyFont="1" applyFill="1" applyBorder="1" applyAlignment="1">
      <alignment horizontal="center" vertical="center"/>
    </xf>
    <xf numFmtId="164" fontId="5" fillId="0" borderId="8" xfId="0" applyFont="1" applyBorder="1" applyAlignment="1">
      <alignment horizontal="left"/>
    </xf>
    <xf numFmtId="167" fontId="5" fillId="2" borderId="9" xfId="0" applyNumberFormat="1" applyFont="1" applyFill="1" applyBorder="1" applyAlignment="1">
      <alignment horizontal="right" shrinkToFit="1"/>
    </xf>
    <xf numFmtId="164" fontId="5" fillId="0" borderId="10" xfId="0" applyFont="1" applyBorder="1" applyAlignment="1">
      <alignment horizontal="left"/>
    </xf>
    <xf numFmtId="167" fontId="8" fillId="0" borderId="11" xfId="0" applyNumberFormat="1" applyFont="1" applyBorder="1" applyAlignment="1">
      <alignment horizontal="right"/>
    </xf>
    <xf numFmtId="167" fontId="8" fillId="0" borderId="12" xfId="0" applyNumberFormat="1" applyFont="1" applyBorder="1" applyAlignment="1">
      <alignment horizontal="right"/>
    </xf>
    <xf numFmtId="164" fontId="6" fillId="0" borderId="6" xfId="0" applyFont="1" applyBorder="1" applyAlignment="1">
      <alignment horizontal="left"/>
    </xf>
    <xf numFmtId="167" fontId="7" fillId="0" borderId="7" xfId="0" applyNumberFormat="1" applyFont="1" applyBorder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15" fillId="0" borderId="0" xfId="0" applyFont="1" applyAlignment="1">
      <alignment horizontal="center" wrapText="1"/>
    </xf>
    <xf numFmtId="167" fontId="8" fillId="0" borderId="11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4" fontId="10" fillId="0" borderId="0" xfId="21" applyFont="1" applyFill="1" applyBorder="1" applyAlignment="1">
      <alignment horizontal="right"/>
      <protection/>
    </xf>
    <xf numFmtId="164" fontId="10" fillId="0" borderId="0" xfId="21" applyFont="1" applyFill="1">
      <alignment/>
      <protection/>
    </xf>
    <xf numFmtId="164" fontId="3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6" fillId="0" borderId="0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4" fontId="7" fillId="0" borderId="0" xfId="0" applyFont="1" applyAlignment="1">
      <alignment horizontal="center" wrapText="1"/>
    </xf>
    <xf numFmtId="164" fontId="8" fillId="0" borderId="0" xfId="0" applyFont="1" applyAlignment="1">
      <alignment/>
    </xf>
    <xf numFmtId="164" fontId="10" fillId="0" borderId="0" xfId="0" applyFont="1" applyAlignment="1">
      <alignment horizontal="right"/>
    </xf>
    <xf numFmtId="164" fontId="17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/>
    </xf>
    <xf numFmtId="167" fontId="7" fillId="2" borderId="1" xfId="0" applyNumberFormat="1" applyFont="1" applyFill="1" applyBorder="1" applyAlignment="1">
      <alignment horizontal="center"/>
    </xf>
    <xf numFmtId="164" fontId="10" fillId="0" borderId="0" xfId="21" applyFont="1" applyBorder="1" applyAlignment="1">
      <alignment horizontal="right"/>
      <protection/>
    </xf>
    <xf numFmtId="164" fontId="10" fillId="2" borderId="0" xfId="21" applyFont="1" applyFill="1" applyBorder="1" applyAlignment="1">
      <alignment horizontal="right"/>
      <protection/>
    </xf>
    <xf numFmtId="164" fontId="10" fillId="0" borderId="0" xfId="0" applyFont="1" applyBorder="1" applyAlignment="1">
      <alignment horizontal="right"/>
    </xf>
    <xf numFmtId="164" fontId="18" fillId="0" borderId="0" xfId="0" applyFont="1" applyAlignment="1">
      <alignment horizontal="left"/>
    </xf>
    <xf numFmtId="164" fontId="14" fillId="0" borderId="0" xfId="0" applyFont="1" applyAlignment="1">
      <alignment wrapText="1"/>
    </xf>
    <xf numFmtId="164" fontId="4" fillId="0" borderId="0" xfId="0" applyFont="1" applyAlignment="1">
      <alignment horizontal="right" wrapText="1"/>
    </xf>
    <xf numFmtId="164" fontId="0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 2" xfId="20"/>
    <cellStyle name="Обычный 2" xfId="21"/>
    <cellStyle name="Обычный 2 2" xfId="22"/>
    <cellStyle name="Обычный 3" xfId="23"/>
    <cellStyle name="Обычный 4" xfId="24"/>
    <cellStyle name="Обычный 4 2" xfId="25"/>
    <cellStyle name="Финансовый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6.87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2"/>
    </row>
    <row r="5" ht="18.75">
      <c r="A5" s="3" t="s">
        <v>3</v>
      </c>
    </row>
    <row r="6" ht="18.75">
      <c r="A6" s="1"/>
    </row>
    <row r="7" ht="18.75">
      <c r="A7" s="4" t="s">
        <v>4</v>
      </c>
    </row>
    <row r="8" ht="18.75">
      <c r="A8" s="4" t="s">
        <v>5</v>
      </c>
    </row>
    <row r="9" ht="18.75">
      <c r="A9" s="1"/>
    </row>
    <row r="10" s="6" customFormat="1" ht="18.75">
      <c r="A10" s="5" t="s">
        <v>6</v>
      </c>
    </row>
    <row r="11" s="6" customFormat="1" ht="18.75">
      <c r="A11" s="5" t="s">
        <v>7</v>
      </c>
    </row>
    <row r="12" s="6" customFormat="1" ht="18.75">
      <c r="A12" s="5" t="s">
        <v>8</v>
      </c>
    </row>
    <row r="13" s="6" customFormat="1" ht="18.75">
      <c r="A13" s="5" t="s">
        <v>9</v>
      </c>
    </row>
    <row r="14" s="6" customFormat="1" ht="18.75">
      <c r="A14" s="5" t="s">
        <v>10</v>
      </c>
    </row>
    <row r="15" s="6" customFormat="1" ht="18.75">
      <c r="A15" s="7"/>
    </row>
    <row r="16" ht="154.5" customHeight="1">
      <c r="A16" s="8" t="s">
        <v>11</v>
      </c>
    </row>
    <row r="17" ht="16.5" customHeight="1" hidden="1">
      <c r="A17" s="9"/>
    </row>
    <row r="18" ht="18.75">
      <c r="A18" s="9" t="s">
        <v>12</v>
      </c>
    </row>
    <row r="19" ht="92.25" customHeight="1">
      <c r="A19" s="9" t="s">
        <v>13</v>
      </c>
    </row>
    <row r="20" ht="18.75">
      <c r="A20" s="9" t="s">
        <v>14</v>
      </c>
    </row>
    <row r="21" ht="38.25" customHeight="1">
      <c r="A21" s="9" t="s">
        <v>15</v>
      </c>
    </row>
    <row r="22" ht="37.5">
      <c r="A22" s="9" t="s">
        <v>16</v>
      </c>
    </row>
    <row r="23" ht="12" customHeight="1">
      <c r="A23" s="9"/>
    </row>
    <row r="24" s="6" customFormat="1" ht="24.75" customHeight="1">
      <c r="A24" s="10" t="s">
        <v>17</v>
      </c>
    </row>
    <row r="25" s="6" customFormat="1" ht="63.75" customHeight="1">
      <c r="A25" s="10" t="s">
        <v>18</v>
      </c>
    </row>
    <row r="26" s="6" customFormat="1" ht="29.25" customHeight="1" hidden="1">
      <c r="A26" s="10" t="s">
        <v>19</v>
      </c>
    </row>
    <row r="27" s="6" customFormat="1" ht="13.5" customHeight="1" hidden="1">
      <c r="A27" s="11" t="s">
        <v>20</v>
      </c>
    </row>
    <row r="28" s="6" customFormat="1" ht="75" hidden="1">
      <c r="A28" s="10" t="s">
        <v>21</v>
      </c>
    </row>
    <row r="29" s="6" customFormat="1" ht="18.75" hidden="1">
      <c r="A29" s="10" t="s">
        <v>20</v>
      </c>
    </row>
    <row r="30" s="6" customFormat="1" ht="18.75" hidden="1">
      <c r="A30" s="10" t="s">
        <v>22</v>
      </c>
    </row>
    <row r="31" s="6" customFormat="1" ht="18.75" hidden="1">
      <c r="A31" s="10" t="s">
        <v>23</v>
      </c>
    </row>
    <row r="32" s="6" customFormat="1" ht="18.75" hidden="1">
      <c r="A32" s="10" t="s">
        <v>24</v>
      </c>
    </row>
    <row r="33" s="6" customFormat="1" ht="18.75" hidden="1">
      <c r="A33" s="10"/>
    </row>
    <row r="34" s="6" customFormat="1" ht="18.75" hidden="1">
      <c r="A34" s="10" t="s">
        <v>25</v>
      </c>
    </row>
    <row r="35" s="6" customFormat="1" ht="18.75" hidden="1">
      <c r="A35" s="10" t="s">
        <v>26</v>
      </c>
    </row>
    <row r="36" s="6" customFormat="1" ht="93.75" hidden="1">
      <c r="A36" s="10" t="s">
        <v>27</v>
      </c>
    </row>
    <row r="37" s="6" customFormat="1" ht="18.75" hidden="1">
      <c r="A37" s="10"/>
    </row>
    <row r="38" s="6" customFormat="1" ht="63" customHeight="1" hidden="1">
      <c r="A38" s="10" t="s">
        <v>28</v>
      </c>
    </row>
    <row r="39" s="6" customFormat="1" ht="18.75" hidden="1">
      <c r="A39" s="10"/>
    </row>
    <row r="40" s="6" customFormat="1" ht="152.25" customHeight="1" hidden="1">
      <c r="A40" s="10" t="s">
        <v>29</v>
      </c>
    </row>
    <row r="41" s="6" customFormat="1" ht="132.75" customHeight="1" hidden="1">
      <c r="A41" s="10" t="s">
        <v>30</v>
      </c>
    </row>
    <row r="42" s="6" customFormat="1" ht="84.75" customHeight="1" hidden="1">
      <c r="A42" s="10" t="s">
        <v>31</v>
      </c>
    </row>
    <row r="43" s="6" customFormat="1" ht="27" customHeight="1" hidden="1">
      <c r="A43" s="10" t="s">
        <v>32</v>
      </c>
    </row>
    <row r="44" s="6" customFormat="1" ht="39" customHeight="1" hidden="1">
      <c r="A44" s="10" t="s">
        <v>33</v>
      </c>
    </row>
    <row r="45" s="6" customFormat="1" ht="75" hidden="1">
      <c r="A45" s="10" t="s">
        <v>34</v>
      </c>
    </row>
    <row r="46" s="6" customFormat="1" ht="75" hidden="1">
      <c r="A46" s="10" t="s">
        <v>35</v>
      </c>
    </row>
    <row r="47" s="6" customFormat="1" ht="205.5" customHeight="1" hidden="1">
      <c r="A47" s="10" t="s">
        <v>36</v>
      </c>
    </row>
    <row r="48" s="6" customFormat="1" ht="141" customHeight="1" hidden="1">
      <c r="A48" s="10" t="s">
        <v>37</v>
      </c>
    </row>
    <row r="49" s="6" customFormat="1" ht="135" customHeight="1" hidden="1">
      <c r="A49" s="10" t="s">
        <v>38</v>
      </c>
    </row>
    <row r="50" s="6" customFormat="1" ht="107.25" customHeight="1" hidden="1">
      <c r="A50" s="10" t="s">
        <v>39</v>
      </c>
    </row>
    <row r="51" s="6" customFormat="1" ht="109.5" customHeight="1" hidden="1">
      <c r="A51" s="10" t="s">
        <v>40</v>
      </c>
    </row>
    <row r="52" s="6" customFormat="1" ht="112.5" hidden="1">
      <c r="A52" s="10" t="s">
        <v>41</v>
      </c>
    </row>
    <row r="53" s="6" customFormat="1" ht="18.75" hidden="1">
      <c r="A53" s="10"/>
    </row>
    <row r="54" s="6" customFormat="1" ht="37.5" hidden="1">
      <c r="A54" s="10" t="s">
        <v>42</v>
      </c>
    </row>
    <row r="55" s="6" customFormat="1" ht="18.75" hidden="1">
      <c r="A55" s="10" t="s">
        <v>43</v>
      </c>
    </row>
    <row r="56" s="6" customFormat="1" ht="18.75" hidden="1">
      <c r="A56" s="10"/>
    </row>
    <row r="57" s="6" customFormat="1" ht="18.75" hidden="1">
      <c r="A57" s="10" t="s">
        <v>44</v>
      </c>
    </row>
    <row r="58" s="6" customFormat="1" ht="18.75" hidden="1">
      <c r="A58" s="10" t="s">
        <v>26</v>
      </c>
    </row>
    <row r="59" s="6" customFormat="1" ht="18.75" hidden="1">
      <c r="A59" s="10"/>
    </row>
    <row r="60" s="6" customFormat="1" ht="56.25" hidden="1">
      <c r="A60" s="10" t="s">
        <v>45</v>
      </c>
    </row>
    <row r="61" s="6" customFormat="1" ht="18.75" hidden="1">
      <c r="A61" s="10" t="s">
        <v>46</v>
      </c>
    </row>
    <row r="62" s="6" customFormat="1" ht="18.75" hidden="1">
      <c r="A62" s="10"/>
    </row>
    <row r="63" s="6" customFormat="1" ht="18.75" hidden="1">
      <c r="A63" s="12" t="s">
        <v>47</v>
      </c>
    </row>
    <row r="64" s="6" customFormat="1" ht="18.75" hidden="1">
      <c r="A64" s="10" t="s">
        <v>26</v>
      </c>
    </row>
    <row r="65" s="6" customFormat="1" ht="18.75" hidden="1">
      <c r="A65" s="10"/>
    </row>
    <row r="66" s="6" customFormat="1" ht="168.75" hidden="1">
      <c r="A66" s="10" t="s">
        <v>48</v>
      </c>
    </row>
    <row r="67" s="6" customFormat="1" ht="18.75" hidden="1">
      <c r="A67" s="10"/>
    </row>
    <row r="68" s="6" customFormat="1" ht="112.5" hidden="1">
      <c r="A68" s="10" t="s">
        <v>49</v>
      </c>
    </row>
    <row r="69" s="6" customFormat="1" ht="18.75" hidden="1">
      <c r="A69" s="13" t="s">
        <v>50</v>
      </c>
    </row>
    <row r="70" s="6" customFormat="1" ht="75" hidden="1">
      <c r="A70" s="10" t="s">
        <v>51</v>
      </c>
    </row>
    <row r="71" s="6" customFormat="1" ht="18.75" hidden="1">
      <c r="A71" s="10" t="s">
        <v>52</v>
      </c>
    </row>
    <row r="72" s="6" customFormat="1" ht="228" customHeight="1" hidden="1">
      <c r="A72" s="10" t="s">
        <v>53</v>
      </c>
    </row>
    <row r="73" s="6" customFormat="1" ht="246" customHeight="1" hidden="1">
      <c r="A73" s="10" t="s">
        <v>54</v>
      </c>
    </row>
    <row r="74" s="6" customFormat="1" ht="18.75" hidden="1">
      <c r="A74" s="10"/>
    </row>
    <row r="75" s="6" customFormat="1" ht="37.5" hidden="1">
      <c r="A75" s="10" t="s">
        <v>55</v>
      </c>
    </row>
    <row r="76" s="6" customFormat="1" ht="112.5" hidden="1">
      <c r="A76" s="10" t="s">
        <v>56</v>
      </c>
    </row>
    <row r="77" s="6" customFormat="1" ht="75" hidden="1">
      <c r="A77" s="10" t="s">
        <v>57</v>
      </c>
    </row>
    <row r="78" s="6" customFormat="1" ht="18.75" hidden="1">
      <c r="A78" s="10"/>
    </row>
    <row r="79" s="6" customFormat="1" ht="37.5" hidden="1">
      <c r="A79" s="10" t="s">
        <v>58</v>
      </c>
    </row>
    <row r="80" s="6" customFormat="1" ht="18.75" hidden="1">
      <c r="A80" s="10"/>
    </row>
    <row r="81" s="6" customFormat="1" ht="18.75" hidden="1">
      <c r="A81" s="10" t="s">
        <v>59</v>
      </c>
    </row>
    <row r="82" s="6" customFormat="1" ht="37.5" hidden="1">
      <c r="A82" s="10" t="s">
        <v>60</v>
      </c>
    </row>
    <row r="83" s="6" customFormat="1" ht="18.75" hidden="1">
      <c r="A83" s="10"/>
    </row>
    <row r="84" s="6" customFormat="1" ht="115.5" customHeight="1" hidden="1">
      <c r="A84" s="10" t="s">
        <v>61</v>
      </c>
    </row>
    <row r="85" s="6" customFormat="1" ht="113.25" customHeight="1" hidden="1">
      <c r="A85" s="10" t="s">
        <v>62</v>
      </c>
    </row>
    <row r="86" s="6" customFormat="1" ht="18.75" hidden="1">
      <c r="A86" s="10" t="s">
        <v>63</v>
      </c>
    </row>
    <row r="87" s="6" customFormat="1" ht="18.75" hidden="1">
      <c r="A87" s="10" t="s">
        <v>64</v>
      </c>
    </row>
    <row r="88" s="6" customFormat="1" ht="37.5">
      <c r="A88" s="10" t="s">
        <v>65</v>
      </c>
    </row>
    <row r="89" s="6" customFormat="1" ht="37.5">
      <c r="A89" s="10" t="s">
        <v>66</v>
      </c>
    </row>
    <row r="90" s="6" customFormat="1" ht="37.5">
      <c r="A90" s="10" t="s">
        <v>67</v>
      </c>
    </row>
    <row r="91" s="6" customFormat="1" ht="37.5">
      <c r="A91" s="10" t="s">
        <v>68</v>
      </c>
    </row>
    <row r="92" s="6" customFormat="1" ht="42.75" customHeight="1">
      <c r="A92" s="10" t="s">
        <v>69</v>
      </c>
    </row>
    <row r="93" s="6" customFormat="1" ht="42.75" customHeight="1">
      <c r="A93" s="10" t="s">
        <v>70</v>
      </c>
    </row>
    <row r="94" s="6" customFormat="1" ht="42.75" customHeight="1">
      <c r="A94" s="10" t="s">
        <v>71</v>
      </c>
    </row>
    <row r="95" s="6" customFormat="1" ht="26.25" customHeight="1">
      <c r="A95" s="10" t="s">
        <v>72</v>
      </c>
    </row>
    <row r="96" s="6" customFormat="1" ht="60" customHeight="1">
      <c r="A96" s="10" t="s">
        <v>73</v>
      </c>
    </row>
    <row r="97" s="6" customFormat="1" ht="47.25" customHeight="1">
      <c r="A97" s="10" t="s">
        <v>74</v>
      </c>
    </row>
  </sheetData>
  <sheetProtection selectLockedCells="1" selectUnlockedCells="1"/>
  <printOptions/>
  <pageMargins left="0.9055555555555556" right="0.7083333333333334" top="0.5513888888888889" bottom="0.5513888888888889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T167"/>
  <sheetViews>
    <sheetView showGridLines="0" zoomScaleSheetLayoutView="100" workbookViewId="0" topLeftCell="G1">
      <selection activeCell="P17" sqref="P17"/>
    </sheetView>
  </sheetViews>
  <sheetFormatPr defaultColWidth="9.00390625" defaultRowHeight="12.75"/>
  <cols>
    <col min="1" max="6" width="0" style="14" hidden="1" customWidth="1"/>
    <col min="7" max="7" width="30.125" style="14" customWidth="1"/>
    <col min="8" max="8" width="55.875" style="14" customWidth="1"/>
    <col min="9" max="9" width="17.125" style="14" customWidth="1"/>
    <col min="10" max="10" width="2.125" style="14" customWidth="1"/>
    <col min="11" max="15" width="0" style="14" hidden="1" customWidth="1"/>
    <col min="16" max="16384" width="9.125" style="14" customWidth="1"/>
  </cols>
  <sheetData>
    <row r="1" spans="1:15" ht="13.5" customHeight="1">
      <c r="A1" s="15"/>
      <c r="B1" s="15"/>
      <c r="C1" s="15"/>
      <c r="D1" s="15"/>
      <c r="E1" s="15"/>
      <c r="F1" s="15"/>
      <c r="G1" s="16"/>
      <c r="H1" s="17" t="s">
        <v>75</v>
      </c>
      <c r="I1" s="17"/>
      <c r="J1" s="17"/>
      <c r="K1" s="17"/>
      <c r="L1" s="17"/>
      <c r="M1" s="17"/>
      <c r="N1" s="16"/>
      <c r="O1" s="16"/>
    </row>
    <row r="2" spans="1:15" ht="13.5" customHeight="1">
      <c r="A2" s="15"/>
      <c r="B2" s="15"/>
      <c r="C2" s="15"/>
      <c r="D2" s="15"/>
      <c r="E2" s="15"/>
      <c r="F2" s="15"/>
      <c r="G2" s="16"/>
      <c r="H2" s="17" t="s">
        <v>76</v>
      </c>
      <c r="I2" s="17"/>
      <c r="J2" s="17"/>
      <c r="K2" s="17"/>
      <c r="L2" s="17"/>
      <c r="M2" s="17"/>
      <c r="N2" s="17"/>
      <c r="O2" s="17"/>
    </row>
    <row r="3" spans="1:15" ht="13.5" customHeight="1">
      <c r="A3" s="15"/>
      <c r="B3" s="15"/>
      <c r="C3" s="15"/>
      <c r="D3" s="15"/>
      <c r="E3" s="15"/>
      <c r="F3" s="15"/>
      <c r="G3" s="16"/>
      <c r="H3" s="17" t="s">
        <v>77</v>
      </c>
      <c r="I3" s="17"/>
      <c r="J3" s="17"/>
      <c r="K3" s="17"/>
      <c r="L3" s="17"/>
      <c r="M3" s="17"/>
      <c r="N3" s="17"/>
      <c r="O3" s="17"/>
    </row>
    <row r="4" spans="1:15" ht="13.5" customHeight="1">
      <c r="A4" s="15"/>
      <c r="B4" s="15"/>
      <c r="C4" s="15"/>
      <c r="D4" s="15"/>
      <c r="E4" s="15"/>
      <c r="F4" s="15"/>
      <c r="G4" s="16"/>
      <c r="H4" s="17" t="s">
        <v>78</v>
      </c>
      <c r="I4" s="17"/>
      <c r="J4" s="17"/>
      <c r="K4" s="17"/>
      <c r="L4" s="17"/>
      <c r="M4" s="17"/>
      <c r="N4" s="17"/>
      <c r="O4" s="17"/>
    </row>
    <row r="5" spans="1:15" ht="13.5" customHeight="1">
      <c r="A5" s="15"/>
      <c r="B5" s="15"/>
      <c r="C5" s="15"/>
      <c r="D5" s="15"/>
      <c r="E5" s="15"/>
      <c r="F5" s="15"/>
      <c r="G5" s="16"/>
      <c r="H5" s="17" t="s">
        <v>79</v>
      </c>
      <c r="I5" s="17"/>
      <c r="J5" s="17"/>
      <c r="K5" s="17"/>
      <c r="L5" s="17"/>
      <c r="M5" s="17"/>
      <c r="N5" s="17"/>
      <c r="O5" s="17"/>
    </row>
    <row r="6" spans="1:15" ht="13.5" customHeight="1">
      <c r="A6" s="15"/>
      <c r="B6" s="15"/>
      <c r="C6" s="15"/>
      <c r="D6" s="15"/>
      <c r="E6" s="15"/>
      <c r="F6" s="15"/>
      <c r="G6" s="16"/>
      <c r="H6" s="17" t="s">
        <v>80</v>
      </c>
      <c r="I6" s="17"/>
      <c r="J6" s="17"/>
      <c r="K6" s="17"/>
      <c r="L6" s="17"/>
      <c r="M6" s="17"/>
      <c r="N6" s="17"/>
      <c r="O6" s="17"/>
    </row>
    <row r="7" spans="1:15" ht="13.5" customHeight="1">
      <c r="A7" s="15"/>
      <c r="B7" s="15"/>
      <c r="C7" s="15"/>
      <c r="D7" s="15"/>
      <c r="E7" s="15"/>
      <c r="F7" s="15"/>
      <c r="G7" s="16"/>
      <c r="H7" s="17" t="s">
        <v>77</v>
      </c>
      <c r="I7" s="17"/>
      <c r="J7" s="17"/>
      <c r="K7" s="17"/>
      <c r="L7" s="17"/>
      <c r="M7" s="17"/>
      <c r="N7" s="17"/>
      <c r="O7" s="17"/>
    </row>
    <row r="8" spans="1:15" ht="13.5" customHeight="1">
      <c r="A8" s="15"/>
      <c r="B8" s="15"/>
      <c r="C8" s="15"/>
      <c r="D8" s="15"/>
      <c r="E8" s="15"/>
      <c r="F8" s="15"/>
      <c r="G8" s="16"/>
      <c r="H8" s="17" t="s">
        <v>81</v>
      </c>
      <c r="I8" s="17"/>
      <c r="J8" s="17"/>
      <c r="K8" s="17"/>
      <c r="L8" s="17"/>
      <c r="M8" s="17"/>
      <c r="N8" s="17"/>
      <c r="O8" s="17"/>
    </row>
    <row r="9" spans="1:15" ht="13.5" customHeight="1">
      <c r="A9" s="15"/>
      <c r="B9" s="15"/>
      <c r="C9" s="15"/>
      <c r="D9" s="15"/>
      <c r="E9" s="15"/>
      <c r="F9" s="15"/>
      <c r="G9" s="16"/>
      <c r="H9" s="17" t="s">
        <v>82</v>
      </c>
      <c r="I9" s="17"/>
      <c r="J9" s="17"/>
      <c r="K9" s="17"/>
      <c r="L9" s="17"/>
      <c r="M9" s="17"/>
      <c r="N9" s="17"/>
      <c r="O9" s="17"/>
    </row>
    <row r="10" spans="1:15" ht="13.5" customHeight="1">
      <c r="A10" s="15"/>
      <c r="B10" s="15"/>
      <c r="C10" s="15"/>
      <c r="D10" s="15"/>
      <c r="E10" s="15"/>
      <c r="F10" s="15"/>
      <c r="G10" s="16"/>
      <c r="H10" s="17" t="s">
        <v>83</v>
      </c>
      <c r="I10" s="17"/>
      <c r="J10" s="17"/>
      <c r="K10" s="17"/>
      <c r="L10" s="17"/>
      <c r="M10" s="17"/>
      <c r="N10" s="17"/>
      <c r="O10" s="17"/>
    </row>
    <row r="11" spans="1:15" ht="13.5" customHeight="1">
      <c r="A11" s="15"/>
      <c r="B11" s="15"/>
      <c r="C11" s="15"/>
      <c r="D11" s="15"/>
      <c r="E11" s="15"/>
      <c r="F11" s="15"/>
      <c r="G11" s="16"/>
      <c r="H11" s="18"/>
      <c r="I11" s="18"/>
      <c r="J11" s="18"/>
      <c r="K11" s="16"/>
      <c r="L11" s="16"/>
      <c r="M11" s="16"/>
      <c r="N11" s="16"/>
      <c r="O11" s="16"/>
    </row>
    <row r="12" spans="1:15" ht="13.5" customHeight="1">
      <c r="A12" s="19"/>
      <c r="B12" s="19"/>
      <c r="C12" s="19"/>
      <c r="D12" s="19"/>
      <c r="E12" s="19"/>
      <c r="F12" s="19"/>
      <c r="G12" s="20"/>
      <c r="H12" s="17" t="s">
        <v>84</v>
      </c>
      <c r="I12" s="17"/>
      <c r="J12" s="17"/>
      <c r="K12" s="20"/>
      <c r="L12" s="20"/>
      <c r="M12" s="20"/>
      <c r="N12" s="20"/>
      <c r="O12" s="20"/>
    </row>
    <row r="13" spans="1:15" ht="13.5" customHeight="1">
      <c r="A13" s="19"/>
      <c r="B13" s="19"/>
      <c r="C13" s="19"/>
      <c r="D13" s="19"/>
      <c r="E13" s="19"/>
      <c r="F13" s="19"/>
      <c r="G13" s="20"/>
      <c r="H13" s="17" t="s">
        <v>85</v>
      </c>
      <c r="I13" s="17"/>
      <c r="J13" s="17"/>
      <c r="K13" s="20"/>
      <c r="L13" s="20"/>
      <c r="M13" s="20"/>
      <c r="N13" s="20"/>
      <c r="O13" s="20"/>
    </row>
    <row r="14" spans="1:15" ht="13.5" customHeight="1">
      <c r="A14" s="19"/>
      <c r="B14" s="19"/>
      <c r="C14" s="19"/>
      <c r="D14" s="19"/>
      <c r="E14" s="19"/>
      <c r="F14" s="19"/>
      <c r="G14" s="20"/>
      <c r="H14" s="17" t="s">
        <v>77</v>
      </c>
      <c r="I14" s="17"/>
      <c r="J14" s="17"/>
      <c r="K14" s="20"/>
      <c r="L14" s="20"/>
      <c r="M14" s="20"/>
      <c r="N14" s="20"/>
      <c r="O14" s="20"/>
    </row>
    <row r="15" spans="1:15" ht="13.5" customHeight="1">
      <c r="A15" s="19"/>
      <c r="B15" s="19"/>
      <c r="C15" s="19"/>
      <c r="D15" s="19"/>
      <c r="E15" s="19"/>
      <c r="F15" s="19"/>
      <c r="G15" s="21"/>
      <c r="H15" s="22" t="s">
        <v>81</v>
      </c>
      <c r="I15" s="22"/>
      <c r="J15" s="22"/>
      <c r="K15" s="21"/>
      <c r="L15" s="21"/>
      <c r="M15" s="21"/>
      <c r="N15" s="21"/>
      <c r="O15" s="21"/>
    </row>
    <row r="16" spans="1:15" ht="13.5" customHeight="1">
      <c r="A16" s="19"/>
      <c r="B16" s="19"/>
      <c r="C16" s="19"/>
      <c r="D16" s="19"/>
      <c r="E16" s="19"/>
      <c r="F16" s="19"/>
      <c r="G16" s="21"/>
      <c r="H16" s="22" t="s">
        <v>82</v>
      </c>
      <c r="I16" s="22"/>
      <c r="J16" s="22"/>
      <c r="K16" s="21"/>
      <c r="L16" s="21"/>
      <c r="M16" s="21"/>
      <c r="N16" s="21"/>
      <c r="O16" s="21"/>
    </row>
    <row r="17" spans="1:15" ht="13.5" customHeight="1">
      <c r="A17" s="19"/>
      <c r="B17" s="19"/>
      <c r="C17" s="19"/>
      <c r="D17" s="19"/>
      <c r="E17" s="19"/>
      <c r="F17" s="19"/>
      <c r="G17" s="21"/>
      <c r="H17" s="22" t="s">
        <v>86</v>
      </c>
      <c r="I17" s="22"/>
      <c r="J17" s="22"/>
      <c r="K17" s="21"/>
      <c r="L17" s="21"/>
      <c r="M17" s="21"/>
      <c r="N17" s="21"/>
      <c r="O17" s="21"/>
    </row>
    <row r="18" spans="1:13" ht="18.75">
      <c r="A18" s="23"/>
      <c r="B18" s="23"/>
      <c r="C18" s="23"/>
      <c r="D18" s="23"/>
      <c r="E18" s="23"/>
      <c r="F18" s="23"/>
      <c r="G18" s="24"/>
      <c r="H18" s="25"/>
      <c r="I18" s="25"/>
      <c r="J18" s="24"/>
      <c r="K18" s="24"/>
      <c r="L18" s="24"/>
      <c r="M18" s="26"/>
    </row>
    <row r="19" spans="1:15" ht="27" customHeight="1">
      <c r="A19" s="27" t="s">
        <v>87</v>
      </c>
      <c r="B19" s="27"/>
      <c r="C19" s="27"/>
      <c r="D19" s="27"/>
      <c r="E19" s="27"/>
      <c r="F19" s="27"/>
      <c r="G19" s="27"/>
      <c r="H19" s="27"/>
      <c r="I19" s="27"/>
      <c r="J19" s="28"/>
      <c r="K19" s="29"/>
      <c r="L19" s="29"/>
      <c r="M19" s="29"/>
      <c r="N19" s="15"/>
      <c r="O19" s="15"/>
    </row>
    <row r="20" spans="1:15" ht="18.75">
      <c r="A20" s="23"/>
      <c r="B20" s="23"/>
      <c r="C20" s="23"/>
      <c r="D20" s="23"/>
      <c r="E20" s="23"/>
      <c r="F20" s="23"/>
      <c r="G20" s="30"/>
      <c r="H20" s="30"/>
      <c r="I20" s="31" t="s">
        <v>88</v>
      </c>
      <c r="J20" s="23"/>
      <c r="K20" s="23"/>
      <c r="L20" s="23"/>
      <c r="M20" s="23"/>
      <c r="N20" s="15"/>
      <c r="O20" s="15"/>
    </row>
    <row r="21" spans="1:15" ht="24.75" customHeight="1">
      <c r="A21" s="23"/>
      <c r="B21" s="23"/>
      <c r="C21" s="23"/>
      <c r="D21" s="23"/>
      <c r="E21" s="23"/>
      <c r="F21" s="30"/>
      <c r="G21" s="32" t="s">
        <v>89</v>
      </c>
      <c r="H21" s="32" t="s">
        <v>90</v>
      </c>
      <c r="I21" s="33" t="s">
        <v>91</v>
      </c>
      <c r="J21" s="30"/>
      <c r="K21" s="28"/>
      <c r="L21" s="23"/>
      <c r="M21" s="23"/>
      <c r="N21" s="15"/>
      <c r="O21" s="15"/>
    </row>
    <row r="22" spans="1:15" ht="18.75">
      <c r="A22" s="23"/>
      <c r="B22" s="23"/>
      <c r="C22" s="23"/>
      <c r="D22" s="23"/>
      <c r="E22" s="23"/>
      <c r="F22" s="30"/>
      <c r="G22" s="32"/>
      <c r="H22" s="32"/>
      <c r="I22" s="33"/>
      <c r="J22" s="30"/>
      <c r="K22" s="28"/>
      <c r="L22" s="23"/>
      <c r="M22" s="23"/>
      <c r="N22" s="15"/>
      <c r="O22" s="15"/>
    </row>
    <row r="23" spans="1:15" ht="26.25" customHeight="1">
      <c r="A23" s="23"/>
      <c r="B23" s="23"/>
      <c r="C23" s="23"/>
      <c r="D23" s="23"/>
      <c r="E23" s="23"/>
      <c r="F23" s="30"/>
      <c r="G23" s="32"/>
      <c r="H23" s="32"/>
      <c r="I23" s="33"/>
      <c r="J23" s="30"/>
      <c r="K23" s="23"/>
      <c r="L23" s="23"/>
      <c r="M23" s="23"/>
      <c r="N23" s="15"/>
      <c r="O23" s="15"/>
    </row>
    <row r="24" spans="1:15" ht="24" customHeight="1">
      <c r="A24" s="23"/>
      <c r="B24" s="23"/>
      <c r="C24" s="23"/>
      <c r="D24" s="23"/>
      <c r="E24" s="23"/>
      <c r="F24" s="30"/>
      <c r="G24" s="34" t="s">
        <v>92</v>
      </c>
      <c r="H24" s="34" t="s">
        <v>93</v>
      </c>
      <c r="I24" s="34" t="s">
        <v>94</v>
      </c>
      <c r="J24" s="30"/>
      <c r="K24" s="23"/>
      <c r="L24" s="23"/>
      <c r="M24" s="23"/>
      <c r="N24" s="15"/>
      <c r="O24" s="15"/>
    </row>
    <row r="25" spans="1:15" ht="45.75" customHeight="1" hidden="1">
      <c r="A25" s="35"/>
      <c r="B25" s="35"/>
      <c r="C25" s="35"/>
      <c r="D25" s="35"/>
      <c r="E25" s="35"/>
      <c r="F25" s="36"/>
      <c r="G25" s="37" t="s">
        <v>95</v>
      </c>
      <c r="H25" s="38" t="s">
        <v>96</v>
      </c>
      <c r="I25" s="39">
        <f>I26+I32+I38+I45+I51+I58+I64+I71</f>
        <v>0</v>
      </c>
      <c r="J25" s="40"/>
      <c r="K25" s="41"/>
      <c r="L25" s="42"/>
      <c r="M25" s="28"/>
      <c r="N25" s="15"/>
      <c r="O25" s="15"/>
    </row>
    <row r="26" spans="1:15" ht="24" customHeight="1" hidden="1">
      <c r="A26" s="35"/>
      <c r="B26" s="35"/>
      <c r="C26" s="35"/>
      <c r="D26" s="35"/>
      <c r="E26" s="35"/>
      <c r="F26" s="36"/>
      <c r="G26" s="37" t="s">
        <v>97</v>
      </c>
      <c r="H26" s="43" t="s">
        <v>98</v>
      </c>
      <c r="I26" s="39">
        <f>I27</f>
        <v>0</v>
      </c>
      <c r="J26" s="40"/>
      <c r="K26" s="41"/>
      <c r="L26" s="42"/>
      <c r="M26" s="28"/>
      <c r="N26" s="15"/>
      <c r="O26" s="15"/>
    </row>
    <row r="27" spans="1:15" ht="21.75" customHeight="1" hidden="1">
      <c r="A27" s="35"/>
      <c r="B27" s="35"/>
      <c r="C27" s="35"/>
      <c r="D27" s="35"/>
      <c r="E27" s="35"/>
      <c r="F27" s="36"/>
      <c r="G27" s="37" t="s">
        <v>99</v>
      </c>
      <c r="H27" s="44" t="s">
        <v>100</v>
      </c>
      <c r="I27" s="39">
        <f>I28+I29+I30+I31</f>
        <v>0</v>
      </c>
      <c r="J27" s="40"/>
      <c r="K27" s="41"/>
      <c r="L27" s="42"/>
      <c r="M27" s="28"/>
      <c r="N27" s="15"/>
      <c r="O27" s="15"/>
    </row>
    <row r="28" spans="1:15" ht="129" customHeight="1" hidden="1">
      <c r="A28" s="35"/>
      <c r="B28" s="35"/>
      <c r="C28" s="35"/>
      <c r="D28" s="35"/>
      <c r="E28" s="35"/>
      <c r="F28" s="36"/>
      <c r="G28" s="45" t="s">
        <v>101</v>
      </c>
      <c r="H28" s="46" t="s">
        <v>102</v>
      </c>
      <c r="I28" s="47"/>
      <c r="J28" s="40"/>
      <c r="K28" s="41"/>
      <c r="L28" s="42"/>
      <c r="M28" s="28"/>
      <c r="N28" s="15"/>
      <c r="O28" s="15"/>
    </row>
    <row r="29" spans="1:15" ht="198.75" customHeight="1" hidden="1">
      <c r="A29" s="35" t="s">
        <v>92</v>
      </c>
      <c r="B29" s="35" t="s">
        <v>95</v>
      </c>
      <c r="C29" s="35" t="s">
        <v>97</v>
      </c>
      <c r="D29" s="35" t="s">
        <v>103</v>
      </c>
      <c r="E29" s="35" t="s">
        <v>104</v>
      </c>
      <c r="F29" s="36" t="s">
        <v>105</v>
      </c>
      <c r="G29" s="45" t="s">
        <v>106</v>
      </c>
      <c r="H29" s="46" t="s">
        <v>107</v>
      </c>
      <c r="I29" s="47"/>
      <c r="J29" s="40"/>
      <c r="K29" s="41"/>
      <c r="L29" s="42"/>
      <c r="M29" s="28"/>
      <c r="N29" s="15"/>
      <c r="O29" s="15"/>
    </row>
    <row r="30" spans="1:15" ht="76.5" customHeight="1" hidden="1">
      <c r="A30" s="35"/>
      <c r="B30" s="35"/>
      <c r="C30" s="35"/>
      <c r="D30" s="35"/>
      <c r="E30" s="35"/>
      <c r="F30" s="36"/>
      <c r="G30" s="45" t="s">
        <v>108</v>
      </c>
      <c r="H30" s="46" t="s">
        <v>109</v>
      </c>
      <c r="I30" s="47"/>
      <c r="J30" s="40"/>
      <c r="K30" s="41"/>
      <c r="L30" s="42"/>
      <c r="M30" s="28"/>
      <c r="N30" s="15"/>
      <c r="O30" s="15"/>
    </row>
    <row r="31" spans="1:15" ht="155.25" customHeight="1" hidden="1">
      <c r="A31" s="35" t="s">
        <v>92</v>
      </c>
      <c r="B31" s="35" t="s">
        <v>95</v>
      </c>
      <c r="C31" s="35" t="s">
        <v>97</v>
      </c>
      <c r="D31" s="35" t="s">
        <v>99</v>
      </c>
      <c r="E31" s="35" t="s">
        <v>106</v>
      </c>
      <c r="F31" s="36" t="s">
        <v>106</v>
      </c>
      <c r="G31" s="48" t="s">
        <v>110</v>
      </c>
      <c r="H31" s="46" t="s">
        <v>111</v>
      </c>
      <c r="I31" s="47"/>
      <c r="J31" s="40"/>
      <c r="K31" s="41"/>
      <c r="L31" s="42"/>
      <c r="M31" s="28"/>
      <c r="N31" s="15"/>
      <c r="O31" s="15"/>
    </row>
    <row r="32" spans="1:15" ht="54" customHeight="1" hidden="1">
      <c r="A32" s="35"/>
      <c r="B32" s="35"/>
      <c r="C32" s="35"/>
      <c r="D32" s="35"/>
      <c r="E32" s="35"/>
      <c r="F32" s="36"/>
      <c r="G32" s="37" t="s">
        <v>112</v>
      </c>
      <c r="H32" s="49" t="s">
        <v>113</v>
      </c>
      <c r="I32" s="39">
        <f>I33</f>
        <v>0</v>
      </c>
      <c r="J32" s="40"/>
      <c r="K32" s="41"/>
      <c r="L32" s="42"/>
      <c r="M32" s="28"/>
      <c r="N32" s="15"/>
      <c r="O32" s="15"/>
    </row>
    <row r="33" spans="1:15" ht="60.75" customHeight="1" hidden="1">
      <c r="A33" s="35"/>
      <c r="B33" s="35"/>
      <c r="C33" s="35"/>
      <c r="D33" s="35"/>
      <c r="E33" s="35"/>
      <c r="F33" s="36"/>
      <c r="G33" s="45" t="s">
        <v>114</v>
      </c>
      <c r="H33" s="50" t="s">
        <v>115</v>
      </c>
      <c r="I33" s="47">
        <f>I34+I35+I36+I37</f>
        <v>0</v>
      </c>
      <c r="J33" s="40"/>
      <c r="K33" s="41"/>
      <c r="L33" s="42"/>
      <c r="M33" s="28"/>
      <c r="N33" s="15"/>
      <c r="O33" s="15"/>
    </row>
    <row r="34" spans="1:15" ht="116.25" customHeight="1" hidden="1">
      <c r="A34" s="35"/>
      <c r="B34" s="35"/>
      <c r="C34" s="35"/>
      <c r="D34" s="35"/>
      <c r="E34" s="35"/>
      <c r="F34" s="36"/>
      <c r="G34" s="45" t="s">
        <v>116</v>
      </c>
      <c r="H34" s="50" t="s">
        <v>117</v>
      </c>
      <c r="I34" s="47"/>
      <c r="J34" s="40"/>
      <c r="K34" s="41"/>
      <c r="L34" s="42"/>
      <c r="M34" s="28"/>
      <c r="N34" s="15"/>
      <c r="O34" s="15"/>
    </row>
    <row r="35" spans="1:15" ht="150" customHeight="1" hidden="1">
      <c r="A35" s="35"/>
      <c r="B35" s="35"/>
      <c r="C35" s="35"/>
      <c r="D35" s="35"/>
      <c r="E35" s="35"/>
      <c r="F35" s="36"/>
      <c r="G35" s="45" t="s">
        <v>118</v>
      </c>
      <c r="H35" s="50" t="s">
        <v>119</v>
      </c>
      <c r="I35" s="47"/>
      <c r="J35" s="40"/>
      <c r="K35" s="41"/>
      <c r="L35" s="42"/>
      <c r="M35" s="28"/>
      <c r="N35" s="15"/>
      <c r="O35" s="15"/>
    </row>
    <row r="36" spans="1:15" ht="116.25" customHeight="1" hidden="1">
      <c r="A36" s="35"/>
      <c r="B36" s="35"/>
      <c r="C36" s="35"/>
      <c r="D36" s="35"/>
      <c r="E36" s="35"/>
      <c r="F36" s="36"/>
      <c r="G36" s="45" t="s">
        <v>120</v>
      </c>
      <c r="H36" s="50" t="s">
        <v>121</v>
      </c>
      <c r="I36" s="47"/>
      <c r="J36" s="40"/>
      <c r="K36" s="41"/>
      <c r="L36" s="42"/>
      <c r="M36" s="28"/>
      <c r="N36" s="15"/>
      <c r="O36" s="15"/>
    </row>
    <row r="37" spans="1:15" ht="114.75" customHeight="1" hidden="1">
      <c r="A37" s="35"/>
      <c r="B37" s="35"/>
      <c r="C37" s="35"/>
      <c r="D37" s="35"/>
      <c r="E37" s="35"/>
      <c r="F37" s="36"/>
      <c r="G37" s="45" t="s">
        <v>122</v>
      </c>
      <c r="H37" s="50" t="s">
        <v>123</v>
      </c>
      <c r="I37" s="47"/>
      <c r="J37" s="40"/>
      <c r="K37" s="41"/>
      <c r="L37" s="42"/>
      <c r="M37" s="28"/>
      <c r="N37" s="15"/>
      <c r="O37" s="15"/>
    </row>
    <row r="38" spans="1:15" ht="27" customHeight="1" hidden="1">
      <c r="A38" s="35"/>
      <c r="B38" s="35"/>
      <c r="C38" s="35"/>
      <c r="D38" s="35"/>
      <c r="E38" s="35"/>
      <c r="F38" s="36"/>
      <c r="G38" s="37" t="s">
        <v>124</v>
      </c>
      <c r="H38" s="49" t="s">
        <v>125</v>
      </c>
      <c r="I38" s="39">
        <f>I39+I41+I43</f>
        <v>0</v>
      </c>
      <c r="J38" s="40"/>
      <c r="K38" s="41"/>
      <c r="L38" s="42"/>
      <c r="M38" s="28"/>
      <c r="N38" s="15"/>
      <c r="O38" s="15"/>
    </row>
    <row r="39" spans="1:15" ht="38.25" customHeight="1" hidden="1">
      <c r="A39" s="35"/>
      <c r="B39" s="35"/>
      <c r="C39" s="35"/>
      <c r="D39" s="35"/>
      <c r="E39" s="35"/>
      <c r="F39" s="36"/>
      <c r="G39" s="51" t="s">
        <v>126</v>
      </c>
      <c r="H39" s="50" t="s">
        <v>127</v>
      </c>
      <c r="I39" s="47">
        <f>I40</f>
        <v>0</v>
      </c>
      <c r="J39" s="40"/>
      <c r="K39" s="41"/>
      <c r="L39" s="42"/>
      <c r="M39" s="28"/>
      <c r="N39" s="15"/>
      <c r="O39" s="15"/>
    </row>
    <row r="40" spans="1:15" ht="34.5" customHeight="1" hidden="1">
      <c r="A40" s="35"/>
      <c r="B40" s="35"/>
      <c r="C40" s="35"/>
      <c r="D40" s="35"/>
      <c r="E40" s="35"/>
      <c r="F40" s="36"/>
      <c r="G40" s="51" t="s">
        <v>128</v>
      </c>
      <c r="H40" s="50" t="s">
        <v>127</v>
      </c>
      <c r="I40" s="47"/>
      <c r="J40" s="40"/>
      <c r="K40" s="41"/>
      <c r="L40" s="42"/>
      <c r="M40" s="28"/>
      <c r="N40" s="15"/>
      <c r="O40" s="15"/>
    </row>
    <row r="41" spans="1:15" ht="24" customHeight="1" hidden="1">
      <c r="A41" s="35"/>
      <c r="B41" s="35"/>
      <c r="C41" s="35"/>
      <c r="D41" s="35"/>
      <c r="E41" s="35"/>
      <c r="F41" s="36"/>
      <c r="G41" s="51" t="s">
        <v>129</v>
      </c>
      <c r="H41" s="50" t="s">
        <v>130</v>
      </c>
      <c r="I41" s="47">
        <f>I42</f>
        <v>0</v>
      </c>
      <c r="J41" s="40"/>
      <c r="K41" s="41"/>
      <c r="L41" s="42"/>
      <c r="M41" s="28"/>
      <c r="N41" s="15"/>
      <c r="O41" s="15"/>
    </row>
    <row r="42" spans="1:15" ht="23.25" customHeight="1" hidden="1">
      <c r="A42" s="35"/>
      <c r="B42" s="35"/>
      <c r="C42" s="35"/>
      <c r="D42" s="35"/>
      <c r="E42" s="35"/>
      <c r="F42" s="36"/>
      <c r="G42" s="51" t="s">
        <v>131</v>
      </c>
      <c r="H42" s="50" t="s">
        <v>130</v>
      </c>
      <c r="I42" s="47"/>
      <c r="J42" s="40"/>
      <c r="K42" s="41"/>
      <c r="L42" s="42"/>
      <c r="M42" s="28"/>
      <c r="N42" s="15"/>
      <c r="O42" s="15"/>
    </row>
    <row r="43" spans="1:15" ht="24" customHeight="1" hidden="1">
      <c r="A43" s="35"/>
      <c r="B43" s="35"/>
      <c r="C43" s="35"/>
      <c r="D43" s="35"/>
      <c r="E43" s="35"/>
      <c r="F43" s="36"/>
      <c r="G43" s="51" t="s">
        <v>132</v>
      </c>
      <c r="H43" s="50" t="s">
        <v>133</v>
      </c>
      <c r="I43" s="47">
        <f>I44</f>
        <v>0</v>
      </c>
      <c r="J43" s="40"/>
      <c r="K43" s="41"/>
      <c r="L43" s="42"/>
      <c r="M43" s="28"/>
      <c r="N43" s="15"/>
      <c r="O43" s="15"/>
    </row>
    <row r="44" spans="1:15" ht="24" customHeight="1" hidden="1">
      <c r="A44" s="35"/>
      <c r="B44" s="35"/>
      <c r="C44" s="35"/>
      <c r="D44" s="35"/>
      <c r="E44" s="35"/>
      <c r="F44" s="36"/>
      <c r="G44" s="51" t="s">
        <v>134</v>
      </c>
      <c r="H44" s="50" t="s">
        <v>135</v>
      </c>
      <c r="I44" s="47"/>
      <c r="J44" s="40"/>
      <c r="K44" s="41"/>
      <c r="L44" s="42"/>
      <c r="M44" s="28"/>
      <c r="N44" s="15"/>
      <c r="O44" s="15"/>
    </row>
    <row r="45" spans="1:15" ht="24" customHeight="1" hidden="1">
      <c r="A45" s="35" t="s">
        <v>92</v>
      </c>
      <c r="B45" s="35" t="s">
        <v>95</v>
      </c>
      <c r="C45" s="35" t="s">
        <v>112</v>
      </c>
      <c r="D45" s="35" t="s">
        <v>136</v>
      </c>
      <c r="E45" s="35" t="s">
        <v>137</v>
      </c>
      <c r="F45" s="36" t="s">
        <v>137</v>
      </c>
      <c r="G45" s="52" t="s">
        <v>138</v>
      </c>
      <c r="H45" s="49" t="s">
        <v>139</v>
      </c>
      <c r="I45" s="39">
        <f>I46+I49</f>
        <v>0</v>
      </c>
      <c r="J45" s="40"/>
      <c r="K45" s="41"/>
      <c r="L45" s="42"/>
      <c r="M45" s="28"/>
      <c r="N45" s="15"/>
      <c r="O45" s="15"/>
    </row>
    <row r="46" spans="1:15" ht="24" customHeight="1" hidden="1">
      <c r="A46" s="35" t="s">
        <v>92</v>
      </c>
      <c r="B46" s="35" t="s">
        <v>95</v>
      </c>
      <c r="C46" s="35" t="s">
        <v>112</v>
      </c>
      <c r="D46" s="35" t="s">
        <v>136</v>
      </c>
      <c r="E46" s="35" t="s">
        <v>140</v>
      </c>
      <c r="F46" s="36" t="s">
        <v>140</v>
      </c>
      <c r="G46" s="51" t="s">
        <v>141</v>
      </c>
      <c r="H46" s="50" t="s">
        <v>142</v>
      </c>
      <c r="I46" s="47">
        <f>I47</f>
        <v>0</v>
      </c>
      <c r="J46" s="40"/>
      <c r="K46" s="41"/>
      <c r="L46" s="42"/>
      <c r="M46" s="28"/>
      <c r="N46" s="15"/>
      <c r="O46" s="15"/>
    </row>
    <row r="47" spans="1:15" ht="24" customHeight="1" hidden="1">
      <c r="A47" s="35" t="s">
        <v>92</v>
      </c>
      <c r="B47" s="35" t="s">
        <v>95</v>
      </c>
      <c r="C47" s="35" t="s">
        <v>112</v>
      </c>
      <c r="D47" s="35" t="s">
        <v>136</v>
      </c>
      <c r="E47" s="35" t="s">
        <v>143</v>
      </c>
      <c r="F47" s="36" t="s">
        <v>143</v>
      </c>
      <c r="G47" s="51" t="s">
        <v>144</v>
      </c>
      <c r="H47" s="50" t="s">
        <v>145</v>
      </c>
      <c r="I47" s="47"/>
      <c r="J47" s="40"/>
      <c r="K47" s="41"/>
      <c r="L47" s="42"/>
      <c r="M47" s="28"/>
      <c r="N47" s="15"/>
      <c r="O47" s="15"/>
    </row>
    <row r="48" spans="1:15" ht="24" customHeight="1" hidden="1">
      <c r="A48" s="35" t="s">
        <v>92</v>
      </c>
      <c r="B48" s="35" t="s">
        <v>95</v>
      </c>
      <c r="C48" s="35" t="s">
        <v>146</v>
      </c>
      <c r="D48" s="35" t="s">
        <v>147</v>
      </c>
      <c r="E48" s="35" t="s">
        <v>148</v>
      </c>
      <c r="F48" s="36" t="s">
        <v>148</v>
      </c>
      <c r="G48" s="51"/>
      <c r="H48" s="50"/>
      <c r="I48" s="47"/>
      <c r="J48" s="40"/>
      <c r="K48" s="41"/>
      <c r="L48" s="42"/>
      <c r="M48" s="28"/>
      <c r="N48" s="15"/>
      <c r="O48" s="15"/>
    </row>
    <row r="49" spans="1:15" ht="24" customHeight="1" hidden="1">
      <c r="A49" s="35"/>
      <c r="B49" s="35"/>
      <c r="C49" s="35"/>
      <c r="D49" s="35"/>
      <c r="E49" s="35"/>
      <c r="F49" s="36"/>
      <c r="G49" s="52" t="s">
        <v>149</v>
      </c>
      <c r="H49" s="50" t="s">
        <v>150</v>
      </c>
      <c r="I49" s="47">
        <f>I50</f>
        <v>0</v>
      </c>
      <c r="J49" s="40"/>
      <c r="K49" s="41"/>
      <c r="L49" s="42"/>
      <c r="M49" s="28"/>
      <c r="N49" s="15"/>
      <c r="O49" s="15"/>
    </row>
    <row r="50" spans="1:15" ht="24" customHeight="1" hidden="1">
      <c r="A50" s="35"/>
      <c r="B50" s="35"/>
      <c r="C50" s="35"/>
      <c r="D50" s="35"/>
      <c r="E50" s="35"/>
      <c r="F50" s="36"/>
      <c r="G50" s="51" t="s">
        <v>151</v>
      </c>
      <c r="H50" s="50" t="s">
        <v>152</v>
      </c>
      <c r="I50" s="47"/>
      <c r="J50" s="40"/>
      <c r="K50" s="41"/>
      <c r="L50" s="42"/>
      <c r="M50" s="28"/>
      <c r="N50" s="15"/>
      <c r="O50" s="15"/>
    </row>
    <row r="51" spans="1:15" ht="77.25" customHeight="1" hidden="1">
      <c r="A51" s="35" t="s">
        <v>92</v>
      </c>
      <c r="B51" s="35" t="s">
        <v>95</v>
      </c>
      <c r="C51" s="35" t="s">
        <v>146</v>
      </c>
      <c r="D51" s="35" t="s">
        <v>153</v>
      </c>
      <c r="E51" s="35" t="s">
        <v>154</v>
      </c>
      <c r="F51" s="36" t="s">
        <v>154</v>
      </c>
      <c r="G51" s="52" t="s">
        <v>155</v>
      </c>
      <c r="H51" s="49" t="s">
        <v>156</v>
      </c>
      <c r="I51" s="39">
        <f>I52</f>
        <v>0</v>
      </c>
      <c r="J51" s="40"/>
      <c r="K51" s="41"/>
      <c r="L51" s="42"/>
      <c r="M51" s="28"/>
      <c r="N51" s="15"/>
      <c r="O51" s="15"/>
    </row>
    <row r="52" spans="1:15" ht="147.75" customHeight="1" hidden="1">
      <c r="A52" s="35"/>
      <c r="B52" s="35"/>
      <c r="C52" s="35"/>
      <c r="D52" s="35"/>
      <c r="E52" s="35"/>
      <c r="F52" s="36"/>
      <c r="G52" s="51" t="s">
        <v>157</v>
      </c>
      <c r="H52" s="50" t="s">
        <v>158</v>
      </c>
      <c r="I52" s="47">
        <f>I57+I53</f>
        <v>0</v>
      </c>
      <c r="J52" s="40"/>
      <c r="K52" s="41"/>
      <c r="L52" s="42"/>
      <c r="M52" s="28"/>
      <c r="N52" s="15"/>
      <c r="O52" s="15"/>
    </row>
    <row r="53" spans="1:15" ht="110.25" customHeight="1" hidden="1">
      <c r="A53" s="35" t="s">
        <v>92</v>
      </c>
      <c r="B53" s="35" t="s">
        <v>95</v>
      </c>
      <c r="C53" s="35" t="s">
        <v>159</v>
      </c>
      <c r="D53" s="35" t="s">
        <v>160</v>
      </c>
      <c r="E53" s="35" t="s">
        <v>161</v>
      </c>
      <c r="F53" s="36" t="s">
        <v>161</v>
      </c>
      <c r="G53" s="51" t="s">
        <v>162</v>
      </c>
      <c r="H53" s="50" t="s">
        <v>163</v>
      </c>
      <c r="I53" s="47">
        <f>I54+I55</f>
        <v>0</v>
      </c>
      <c r="J53" s="40"/>
      <c r="K53" s="41"/>
      <c r="L53" s="42"/>
      <c r="M53" s="28"/>
      <c r="N53" s="15"/>
      <c r="O53" s="15"/>
    </row>
    <row r="54" spans="1:15" ht="30" customHeight="1" hidden="1">
      <c r="A54" s="35" t="s">
        <v>92</v>
      </c>
      <c r="B54" s="35" t="s">
        <v>95</v>
      </c>
      <c r="C54" s="35" t="s">
        <v>159</v>
      </c>
      <c r="D54" s="35" t="s">
        <v>160</v>
      </c>
      <c r="E54" s="35" t="s">
        <v>164</v>
      </c>
      <c r="F54" s="36" t="s">
        <v>164</v>
      </c>
      <c r="G54" s="51" t="s">
        <v>165</v>
      </c>
      <c r="H54" s="50" t="s">
        <v>166</v>
      </c>
      <c r="I54" s="47"/>
      <c r="J54" s="40"/>
      <c r="K54" s="41"/>
      <c r="L54" s="42"/>
      <c r="M54" s="28"/>
      <c r="N54" s="15"/>
      <c r="O54" s="15"/>
    </row>
    <row r="55" spans="1:15" ht="133.5" customHeight="1" hidden="1">
      <c r="A55" s="35"/>
      <c r="B55" s="35"/>
      <c r="C55" s="35"/>
      <c r="D55" s="35"/>
      <c r="E55" s="35"/>
      <c r="F55" s="36"/>
      <c r="G55" s="51" t="s">
        <v>167</v>
      </c>
      <c r="H55" s="50" t="s">
        <v>168</v>
      </c>
      <c r="I55" s="47"/>
      <c r="J55" s="40"/>
      <c r="K55" s="41"/>
      <c r="L55" s="42"/>
      <c r="M55" s="28"/>
      <c r="N55" s="15"/>
      <c r="O55" s="15"/>
    </row>
    <row r="56" spans="1:15" ht="24" customHeight="1" hidden="1">
      <c r="A56" s="35"/>
      <c r="B56" s="35"/>
      <c r="C56" s="35"/>
      <c r="D56" s="35"/>
      <c r="E56" s="35"/>
      <c r="F56" s="36"/>
      <c r="G56" s="51" t="s">
        <v>169</v>
      </c>
      <c r="H56" s="50" t="s">
        <v>170</v>
      </c>
      <c r="I56" s="47">
        <f>I57</f>
        <v>0</v>
      </c>
      <c r="J56" s="40"/>
      <c r="K56" s="41"/>
      <c r="L56" s="42"/>
      <c r="M56" s="28"/>
      <c r="N56" s="15"/>
      <c r="O56" s="15"/>
    </row>
    <row r="57" spans="1:15" ht="24" customHeight="1" hidden="1">
      <c r="A57" s="35"/>
      <c r="B57" s="35"/>
      <c r="C57" s="35"/>
      <c r="D57" s="35"/>
      <c r="E57" s="35"/>
      <c r="F57" s="36"/>
      <c r="G57" s="51" t="s">
        <v>171</v>
      </c>
      <c r="H57" s="50" t="s">
        <v>172</v>
      </c>
      <c r="I57" s="47"/>
      <c r="J57" s="40"/>
      <c r="K57" s="41"/>
      <c r="L57" s="42"/>
      <c r="M57" s="28"/>
      <c r="N57" s="15"/>
      <c r="O57" s="15"/>
    </row>
    <row r="58" spans="1:15" ht="24" customHeight="1" hidden="1">
      <c r="A58" s="35" t="s">
        <v>92</v>
      </c>
      <c r="B58" s="35" t="s">
        <v>95</v>
      </c>
      <c r="C58" s="35" t="s">
        <v>138</v>
      </c>
      <c r="D58" s="35" t="s">
        <v>149</v>
      </c>
      <c r="E58" s="35" t="s">
        <v>173</v>
      </c>
      <c r="F58" s="36" t="s">
        <v>174</v>
      </c>
      <c r="G58" s="52" t="s">
        <v>175</v>
      </c>
      <c r="H58" s="49" t="s">
        <v>176</v>
      </c>
      <c r="I58" s="39">
        <f>I59</f>
        <v>0</v>
      </c>
      <c r="J58" s="40"/>
      <c r="K58" s="41"/>
      <c r="L58" s="42"/>
      <c r="M58" s="28"/>
      <c r="N58" s="15"/>
      <c r="O58" s="15"/>
    </row>
    <row r="59" spans="1:15" ht="24" customHeight="1" hidden="1">
      <c r="A59" s="35" t="s">
        <v>92</v>
      </c>
      <c r="B59" s="35" t="s">
        <v>95</v>
      </c>
      <c r="C59" s="35" t="s">
        <v>138</v>
      </c>
      <c r="D59" s="35" t="s">
        <v>149</v>
      </c>
      <c r="E59" s="35" t="s">
        <v>177</v>
      </c>
      <c r="F59" s="36" t="s">
        <v>177</v>
      </c>
      <c r="G59" s="51" t="s">
        <v>178</v>
      </c>
      <c r="H59" s="50" t="s">
        <v>179</v>
      </c>
      <c r="I59" s="47">
        <f>I60+I61+I62+I63</f>
        <v>0</v>
      </c>
      <c r="J59" s="40"/>
      <c r="K59" s="41"/>
      <c r="L59" s="42"/>
      <c r="M59" s="28"/>
      <c r="N59" s="15"/>
      <c r="O59" s="15"/>
    </row>
    <row r="60" spans="1:15" ht="24" customHeight="1" hidden="1">
      <c r="A60" s="35"/>
      <c r="B60" s="35"/>
      <c r="C60" s="35"/>
      <c r="D60" s="35"/>
      <c r="E60" s="35"/>
      <c r="F60" s="36"/>
      <c r="G60" s="45" t="s">
        <v>180</v>
      </c>
      <c r="H60" s="50" t="s">
        <v>181</v>
      </c>
      <c r="I60" s="47"/>
      <c r="J60" s="40"/>
      <c r="K60" s="41"/>
      <c r="L60" s="42"/>
      <c r="M60" s="28"/>
      <c r="N60" s="15"/>
      <c r="O60" s="15"/>
    </row>
    <row r="61" spans="1:15" ht="24" customHeight="1" hidden="1">
      <c r="A61" s="35"/>
      <c r="B61" s="35"/>
      <c r="C61" s="35"/>
      <c r="D61" s="35"/>
      <c r="E61" s="35"/>
      <c r="F61" s="36"/>
      <c r="G61" s="45" t="s">
        <v>182</v>
      </c>
      <c r="H61" s="50" t="s">
        <v>183</v>
      </c>
      <c r="I61" s="47"/>
      <c r="J61" s="40"/>
      <c r="K61" s="41"/>
      <c r="L61" s="42"/>
      <c r="M61" s="28"/>
      <c r="N61" s="15"/>
      <c r="O61" s="15"/>
    </row>
    <row r="62" spans="1:15" ht="24" customHeight="1" hidden="1">
      <c r="A62" s="35"/>
      <c r="B62" s="35"/>
      <c r="C62" s="35"/>
      <c r="D62" s="35"/>
      <c r="E62" s="35"/>
      <c r="F62" s="36"/>
      <c r="G62" s="45" t="s">
        <v>184</v>
      </c>
      <c r="H62" s="50" t="s">
        <v>185</v>
      </c>
      <c r="I62" s="47"/>
      <c r="J62" s="40"/>
      <c r="K62" s="41"/>
      <c r="L62" s="42"/>
      <c r="M62" s="28"/>
      <c r="N62" s="15"/>
      <c r="O62" s="15"/>
    </row>
    <row r="63" spans="1:15" ht="24" customHeight="1" hidden="1">
      <c r="A63" s="35"/>
      <c r="B63" s="35"/>
      <c r="C63" s="35"/>
      <c r="D63" s="35"/>
      <c r="E63" s="35"/>
      <c r="F63" s="36"/>
      <c r="G63" s="45" t="s">
        <v>186</v>
      </c>
      <c r="H63" s="50" t="s">
        <v>187</v>
      </c>
      <c r="I63" s="47"/>
      <c r="J63" s="40"/>
      <c r="K63" s="41"/>
      <c r="L63" s="42"/>
      <c r="M63" s="28"/>
      <c r="N63" s="15"/>
      <c r="O63" s="15"/>
    </row>
    <row r="64" spans="1:15" ht="38.25" customHeight="1" hidden="1">
      <c r="A64" s="35"/>
      <c r="B64" s="35"/>
      <c r="C64" s="35"/>
      <c r="D64" s="35"/>
      <c r="E64" s="35"/>
      <c r="F64" s="36"/>
      <c r="G64" s="53" t="s">
        <v>188</v>
      </c>
      <c r="H64" s="54" t="s">
        <v>189</v>
      </c>
      <c r="I64" s="39">
        <f>I67+I65</f>
        <v>0</v>
      </c>
      <c r="J64" s="40"/>
      <c r="K64" s="41"/>
      <c r="L64" s="42"/>
      <c r="M64" s="28"/>
      <c r="N64" s="15"/>
      <c r="O64" s="15"/>
    </row>
    <row r="65" spans="1:15" ht="171" customHeight="1" hidden="1">
      <c r="A65" s="35"/>
      <c r="B65" s="35"/>
      <c r="C65" s="35"/>
      <c r="D65" s="35"/>
      <c r="E65" s="35"/>
      <c r="F65" s="36"/>
      <c r="G65" s="55" t="s">
        <v>190</v>
      </c>
      <c r="H65" s="56" t="s">
        <v>191</v>
      </c>
      <c r="I65" s="47">
        <f>I66</f>
        <v>0</v>
      </c>
      <c r="J65" s="40"/>
      <c r="K65" s="41"/>
      <c r="L65" s="42"/>
      <c r="M65" s="28"/>
      <c r="N65" s="15"/>
      <c r="O65" s="15"/>
    </row>
    <row r="66" spans="1:15" ht="152.25" customHeight="1" hidden="1">
      <c r="A66" s="35"/>
      <c r="B66" s="35"/>
      <c r="C66" s="35"/>
      <c r="D66" s="35"/>
      <c r="E66" s="35"/>
      <c r="F66" s="36"/>
      <c r="G66" s="55" t="s">
        <v>192</v>
      </c>
      <c r="H66" s="46" t="s">
        <v>193</v>
      </c>
      <c r="I66" s="57"/>
      <c r="J66" s="40"/>
      <c r="K66" s="41"/>
      <c r="L66" s="42"/>
      <c r="M66" s="28"/>
      <c r="N66" s="15"/>
      <c r="O66" s="15"/>
    </row>
    <row r="67" spans="1:15" ht="54.75" customHeight="1" hidden="1">
      <c r="A67" s="35"/>
      <c r="B67" s="35"/>
      <c r="C67" s="35"/>
      <c r="D67" s="35"/>
      <c r="E67" s="35"/>
      <c r="F67" s="36"/>
      <c r="G67" s="58" t="s">
        <v>194</v>
      </c>
      <c r="H67" s="59" t="s">
        <v>195</v>
      </c>
      <c r="I67" s="47">
        <f>I68</f>
        <v>0</v>
      </c>
      <c r="J67" s="40"/>
      <c r="K67" s="41"/>
      <c r="L67" s="42"/>
      <c r="M67" s="28"/>
      <c r="N67" s="15"/>
      <c r="O67" s="15"/>
    </row>
    <row r="68" spans="1:15" ht="57" customHeight="1" hidden="1">
      <c r="A68" s="35"/>
      <c r="B68" s="35"/>
      <c r="C68" s="35"/>
      <c r="D68" s="35"/>
      <c r="E68" s="35"/>
      <c r="F68" s="36"/>
      <c r="G68" s="58" t="s">
        <v>196</v>
      </c>
      <c r="H68" s="59" t="s">
        <v>197</v>
      </c>
      <c r="I68" s="47">
        <f>I69+I70</f>
        <v>0</v>
      </c>
      <c r="J68" s="40"/>
      <c r="K68" s="41"/>
      <c r="L68" s="42"/>
      <c r="M68" s="28"/>
      <c r="N68" s="15"/>
      <c r="O68" s="15"/>
    </row>
    <row r="69" spans="1:15" ht="74.25" customHeight="1" hidden="1">
      <c r="A69" s="35"/>
      <c r="B69" s="35"/>
      <c r="C69" s="35"/>
      <c r="D69" s="35"/>
      <c r="E69" s="35"/>
      <c r="F69" s="36"/>
      <c r="G69" s="58" t="s">
        <v>198</v>
      </c>
      <c r="H69" s="59" t="s">
        <v>199</v>
      </c>
      <c r="I69" s="47"/>
      <c r="J69" s="40"/>
      <c r="K69" s="41"/>
      <c r="L69" s="42"/>
      <c r="M69" s="28"/>
      <c r="N69" s="15"/>
      <c r="O69" s="15"/>
    </row>
    <row r="70" spans="1:15" ht="81.75" customHeight="1" hidden="1">
      <c r="A70" s="35"/>
      <c r="B70" s="35"/>
      <c r="C70" s="35"/>
      <c r="D70" s="35"/>
      <c r="E70" s="35"/>
      <c r="F70" s="36"/>
      <c r="G70" s="58" t="s">
        <v>200</v>
      </c>
      <c r="H70" s="59" t="s">
        <v>201</v>
      </c>
      <c r="I70" s="47"/>
      <c r="J70" s="40"/>
      <c r="K70" s="41"/>
      <c r="L70" s="42"/>
      <c r="M70" s="28"/>
      <c r="N70" s="15"/>
      <c r="O70" s="15"/>
    </row>
    <row r="71" spans="1:15" ht="43.5" customHeight="1" hidden="1">
      <c r="A71" s="35" t="s">
        <v>92</v>
      </c>
      <c r="B71" s="35" t="s">
        <v>95</v>
      </c>
      <c r="C71" s="35" t="s">
        <v>202</v>
      </c>
      <c r="D71" s="35" t="s">
        <v>203</v>
      </c>
      <c r="E71" s="35" t="s">
        <v>204</v>
      </c>
      <c r="F71" s="36" t="s">
        <v>205</v>
      </c>
      <c r="G71" s="52" t="s">
        <v>206</v>
      </c>
      <c r="H71" s="49" t="s">
        <v>207</v>
      </c>
      <c r="I71" s="39">
        <f>I72+I80+I78+I76+I79+I75</f>
        <v>0</v>
      </c>
      <c r="J71" s="40"/>
      <c r="K71" s="41"/>
      <c r="L71" s="42"/>
      <c r="M71" s="28"/>
      <c r="N71" s="15"/>
      <c r="O71" s="15"/>
    </row>
    <row r="72" spans="1:15" ht="44.25" customHeight="1" hidden="1">
      <c r="A72" s="35" t="s">
        <v>92</v>
      </c>
      <c r="B72" s="35" t="s">
        <v>95</v>
      </c>
      <c r="C72" s="35" t="s">
        <v>202</v>
      </c>
      <c r="D72" s="35" t="s">
        <v>203</v>
      </c>
      <c r="E72" s="35" t="s">
        <v>204</v>
      </c>
      <c r="F72" s="36" t="s">
        <v>208</v>
      </c>
      <c r="G72" s="51" t="s">
        <v>209</v>
      </c>
      <c r="H72" s="50" t="s">
        <v>210</v>
      </c>
      <c r="I72" s="47">
        <f>I73+I74</f>
        <v>0</v>
      </c>
      <c r="J72" s="40"/>
      <c r="K72" s="41"/>
      <c r="L72" s="42"/>
      <c r="M72" s="28"/>
      <c r="N72" s="15"/>
      <c r="O72" s="15"/>
    </row>
    <row r="73" spans="1:15" ht="112.5" customHeight="1" hidden="1">
      <c r="A73" s="35"/>
      <c r="B73" s="35"/>
      <c r="C73" s="35"/>
      <c r="D73" s="35"/>
      <c r="E73" s="35"/>
      <c r="F73" s="36"/>
      <c r="G73" s="51" t="s">
        <v>211</v>
      </c>
      <c r="H73" s="50" t="s">
        <v>212</v>
      </c>
      <c r="I73" s="47"/>
      <c r="J73" s="40"/>
      <c r="K73" s="41"/>
      <c r="L73" s="42"/>
      <c r="M73" s="28"/>
      <c r="N73" s="15"/>
      <c r="O73" s="15"/>
    </row>
    <row r="74" spans="1:15" ht="75" customHeight="1" hidden="1">
      <c r="A74" s="35"/>
      <c r="B74" s="35"/>
      <c r="C74" s="35"/>
      <c r="D74" s="35"/>
      <c r="E74" s="35"/>
      <c r="F74" s="36"/>
      <c r="G74" s="51" t="s">
        <v>213</v>
      </c>
      <c r="H74" s="50" t="s">
        <v>214</v>
      </c>
      <c r="I74" s="47"/>
      <c r="J74" s="40"/>
      <c r="K74" s="41"/>
      <c r="L74" s="42"/>
      <c r="M74" s="28"/>
      <c r="N74" s="15"/>
      <c r="O74" s="15"/>
    </row>
    <row r="75" spans="1:15" ht="97.5" customHeight="1" hidden="1">
      <c r="A75" s="35"/>
      <c r="B75" s="35"/>
      <c r="C75" s="35"/>
      <c r="D75" s="35"/>
      <c r="E75" s="35"/>
      <c r="F75" s="36"/>
      <c r="G75" s="51" t="s">
        <v>215</v>
      </c>
      <c r="H75" s="50" t="s">
        <v>216</v>
      </c>
      <c r="I75" s="47"/>
      <c r="J75" s="40"/>
      <c r="K75" s="41"/>
      <c r="L75" s="42"/>
      <c r="M75" s="28"/>
      <c r="N75" s="15"/>
      <c r="O75" s="15"/>
    </row>
    <row r="76" spans="1:15" ht="48.75" customHeight="1" hidden="1">
      <c r="A76" s="35"/>
      <c r="B76" s="35"/>
      <c r="C76" s="35"/>
      <c r="D76" s="35"/>
      <c r="E76" s="35"/>
      <c r="F76" s="36"/>
      <c r="G76" s="51" t="s">
        <v>217</v>
      </c>
      <c r="H76" s="50" t="s">
        <v>218</v>
      </c>
      <c r="I76" s="47">
        <f>I77</f>
        <v>0</v>
      </c>
      <c r="J76" s="40"/>
      <c r="K76" s="41"/>
      <c r="L76" s="42"/>
      <c r="M76" s="28"/>
      <c r="N76" s="15"/>
      <c r="O76" s="15"/>
    </row>
    <row r="77" spans="1:15" ht="24" customHeight="1" hidden="1">
      <c r="A77" s="35"/>
      <c r="B77" s="35"/>
      <c r="C77" s="35"/>
      <c r="D77" s="35"/>
      <c r="E77" s="35"/>
      <c r="F77" s="36"/>
      <c r="G77" s="51" t="s">
        <v>219</v>
      </c>
      <c r="H77" s="50" t="s">
        <v>220</v>
      </c>
      <c r="I77" s="47"/>
      <c r="J77" s="40"/>
      <c r="K77" s="41"/>
      <c r="L77" s="42"/>
      <c r="M77" s="28"/>
      <c r="N77" s="15"/>
      <c r="O77" s="15"/>
    </row>
    <row r="78" spans="1:15" ht="24" customHeight="1" hidden="1">
      <c r="A78" s="35"/>
      <c r="B78" s="35"/>
      <c r="C78" s="35"/>
      <c r="D78" s="35"/>
      <c r="E78" s="35"/>
      <c r="F78" s="36"/>
      <c r="G78" s="51" t="s">
        <v>221</v>
      </c>
      <c r="H78" s="50" t="s">
        <v>222</v>
      </c>
      <c r="I78" s="47"/>
      <c r="J78" s="40"/>
      <c r="K78" s="41"/>
      <c r="L78" s="42"/>
      <c r="M78" s="28"/>
      <c r="N78" s="15"/>
      <c r="O78" s="15"/>
    </row>
    <row r="79" spans="1:15" ht="24" customHeight="1" hidden="1">
      <c r="A79" s="35"/>
      <c r="B79" s="35"/>
      <c r="C79" s="35"/>
      <c r="D79" s="35"/>
      <c r="E79" s="35"/>
      <c r="F79" s="36"/>
      <c r="G79" s="58" t="s">
        <v>223</v>
      </c>
      <c r="H79" s="59" t="s">
        <v>224</v>
      </c>
      <c r="I79" s="47"/>
      <c r="J79" s="40"/>
      <c r="K79" s="41"/>
      <c r="L79" s="42"/>
      <c r="M79" s="28"/>
      <c r="N79" s="15"/>
      <c r="O79" s="15"/>
    </row>
    <row r="80" spans="1:15" ht="24" customHeight="1" hidden="1">
      <c r="A80" s="35" t="s">
        <v>92</v>
      </c>
      <c r="B80" s="35" t="s">
        <v>95</v>
      </c>
      <c r="C80" s="35" t="s">
        <v>202</v>
      </c>
      <c r="D80" s="35" t="s">
        <v>225</v>
      </c>
      <c r="E80" s="35" t="s">
        <v>226</v>
      </c>
      <c r="F80" s="36" t="s">
        <v>226</v>
      </c>
      <c r="G80" s="51" t="s">
        <v>227</v>
      </c>
      <c r="H80" s="50" t="s">
        <v>228</v>
      </c>
      <c r="I80" s="47">
        <f>I81</f>
        <v>0</v>
      </c>
      <c r="J80" s="40"/>
      <c r="K80" s="41"/>
      <c r="L80" s="42"/>
      <c r="M80" s="28"/>
      <c r="N80" s="15"/>
      <c r="O80" s="15"/>
    </row>
    <row r="81" spans="1:15" ht="24" customHeight="1" hidden="1">
      <c r="A81" s="35" t="s">
        <v>92</v>
      </c>
      <c r="B81" s="35" t="s">
        <v>95</v>
      </c>
      <c r="C81" s="35" t="s">
        <v>202</v>
      </c>
      <c r="D81" s="35" t="s">
        <v>225</v>
      </c>
      <c r="E81" s="35" t="s">
        <v>229</v>
      </c>
      <c r="F81" s="36" t="s">
        <v>229</v>
      </c>
      <c r="G81" s="51" t="s">
        <v>230</v>
      </c>
      <c r="H81" s="50" t="s">
        <v>231</v>
      </c>
      <c r="I81" s="47"/>
      <c r="J81" s="40"/>
      <c r="K81" s="41"/>
      <c r="L81" s="42"/>
      <c r="M81" s="28"/>
      <c r="N81" s="15"/>
      <c r="O81" s="15"/>
    </row>
    <row r="82" spans="1:15" ht="24" customHeight="1">
      <c r="A82" s="35"/>
      <c r="B82" s="35"/>
      <c r="C82" s="35"/>
      <c r="D82" s="35"/>
      <c r="E82" s="35"/>
      <c r="F82" s="36"/>
      <c r="G82" s="60" t="s">
        <v>232</v>
      </c>
      <c r="H82" s="61" t="s">
        <v>233</v>
      </c>
      <c r="I82" s="62">
        <f>I83</f>
        <v>735476.5</v>
      </c>
      <c r="J82" s="40"/>
      <c r="K82" s="41"/>
      <c r="L82" s="42"/>
      <c r="M82" s="28"/>
      <c r="N82" s="15"/>
      <c r="O82" s="15"/>
    </row>
    <row r="83" spans="1:15" ht="56.25">
      <c r="A83" s="35"/>
      <c r="B83" s="35"/>
      <c r="C83" s="35"/>
      <c r="D83" s="35"/>
      <c r="E83" s="35"/>
      <c r="F83" s="36"/>
      <c r="G83" s="60" t="s">
        <v>234</v>
      </c>
      <c r="H83" s="61" t="s">
        <v>235</v>
      </c>
      <c r="I83" s="62">
        <f>I84+I113+I156+I89</f>
        <v>735476.5</v>
      </c>
      <c r="J83" s="40"/>
      <c r="K83" s="41"/>
      <c r="L83" s="42"/>
      <c r="M83" s="28"/>
      <c r="N83" s="15"/>
      <c r="O83" s="15"/>
    </row>
    <row r="84" spans="1:15" ht="42.75" customHeight="1" hidden="1">
      <c r="A84" s="35"/>
      <c r="B84" s="35"/>
      <c r="C84" s="35"/>
      <c r="D84" s="35"/>
      <c r="E84" s="35"/>
      <c r="F84" s="36"/>
      <c r="G84" s="60" t="s">
        <v>236</v>
      </c>
      <c r="H84" s="61" t="s">
        <v>237</v>
      </c>
      <c r="I84" s="62">
        <f>I85+I87</f>
        <v>0</v>
      </c>
      <c r="J84" s="40"/>
      <c r="K84" s="41"/>
      <c r="L84" s="42"/>
      <c r="M84" s="28"/>
      <c r="N84" s="15"/>
      <c r="O84" s="15"/>
    </row>
    <row r="85" spans="1:15" ht="36" customHeight="1" hidden="1">
      <c r="A85" s="35"/>
      <c r="B85" s="35"/>
      <c r="C85" s="35"/>
      <c r="D85" s="35"/>
      <c r="E85" s="35"/>
      <c r="F85" s="36"/>
      <c r="G85" s="63" t="s">
        <v>238</v>
      </c>
      <c r="H85" s="64" t="s">
        <v>239</v>
      </c>
      <c r="I85" s="65">
        <f>I86</f>
        <v>0</v>
      </c>
      <c r="J85" s="40"/>
      <c r="K85" s="41"/>
      <c r="L85" s="42"/>
      <c r="M85" s="28"/>
      <c r="N85" s="15"/>
      <c r="O85" s="15"/>
    </row>
    <row r="86" spans="1:15" ht="56.25" hidden="1">
      <c r="A86" s="35" t="s">
        <v>92</v>
      </c>
      <c r="B86" s="35" t="s">
        <v>232</v>
      </c>
      <c r="C86" s="35" t="s">
        <v>234</v>
      </c>
      <c r="D86" s="35" t="s">
        <v>236</v>
      </c>
      <c r="E86" s="35" t="s">
        <v>236</v>
      </c>
      <c r="F86" s="36" t="s">
        <v>238</v>
      </c>
      <c r="G86" s="63" t="s">
        <v>240</v>
      </c>
      <c r="H86" s="64" t="s">
        <v>241</v>
      </c>
      <c r="I86" s="66"/>
      <c r="J86" s="40"/>
      <c r="K86" s="41"/>
      <c r="L86" s="42"/>
      <c r="M86" s="28"/>
      <c r="N86" s="15"/>
      <c r="O86" s="15"/>
    </row>
    <row r="87" spans="1:15" ht="42" customHeight="1" hidden="1">
      <c r="A87" s="35"/>
      <c r="B87" s="35"/>
      <c r="C87" s="35"/>
      <c r="D87" s="35"/>
      <c r="E87" s="35"/>
      <c r="F87" s="36"/>
      <c r="G87" s="63" t="s">
        <v>242</v>
      </c>
      <c r="H87" s="64" t="s">
        <v>243</v>
      </c>
      <c r="I87" s="65">
        <f>I88</f>
        <v>0</v>
      </c>
      <c r="J87" s="40"/>
      <c r="K87" s="41"/>
      <c r="L87" s="42"/>
      <c r="M87" s="28"/>
      <c r="N87" s="15"/>
      <c r="O87" s="15"/>
    </row>
    <row r="88" spans="1:15" ht="57" customHeight="1" hidden="1">
      <c r="A88" s="35" t="s">
        <v>92</v>
      </c>
      <c r="B88" s="35" t="s">
        <v>232</v>
      </c>
      <c r="C88" s="35" t="s">
        <v>234</v>
      </c>
      <c r="D88" s="35" t="s">
        <v>236</v>
      </c>
      <c r="E88" s="35" t="s">
        <v>236</v>
      </c>
      <c r="F88" s="36" t="s">
        <v>242</v>
      </c>
      <c r="G88" s="63" t="s">
        <v>244</v>
      </c>
      <c r="H88" s="67" t="s">
        <v>245</v>
      </c>
      <c r="I88" s="66"/>
      <c r="J88" s="40"/>
      <c r="K88" s="41"/>
      <c r="L88" s="42"/>
      <c r="M88" s="28"/>
      <c r="N88" s="15"/>
      <c r="O88" s="15"/>
    </row>
    <row r="89" spans="1:15" ht="63" customHeight="1">
      <c r="A89" s="35"/>
      <c r="B89" s="35"/>
      <c r="C89" s="35"/>
      <c r="D89" s="35"/>
      <c r="E89" s="35"/>
      <c r="F89" s="36"/>
      <c r="G89" s="68" t="s">
        <v>246</v>
      </c>
      <c r="H89" s="69" t="s">
        <v>247</v>
      </c>
      <c r="I89" s="70">
        <f>I97+I92+I93+I94+I90+I96</f>
        <v>112224</v>
      </c>
      <c r="J89" s="40"/>
      <c r="K89" s="41"/>
      <c r="L89" s="42"/>
      <c r="M89" s="28"/>
      <c r="N89" s="15"/>
      <c r="O89" s="15"/>
    </row>
    <row r="90" spans="1:15" ht="35.25" customHeight="1" hidden="1">
      <c r="A90" s="35"/>
      <c r="B90" s="35"/>
      <c r="C90" s="35"/>
      <c r="D90" s="35"/>
      <c r="E90" s="35"/>
      <c r="F90" s="36"/>
      <c r="G90" s="55" t="s">
        <v>248</v>
      </c>
      <c r="H90" s="71" t="s">
        <v>249</v>
      </c>
      <c r="I90" s="66">
        <f>I91</f>
        <v>0</v>
      </c>
      <c r="J90" s="40"/>
      <c r="K90" s="41"/>
      <c r="L90" s="42"/>
      <c r="M90" s="28"/>
      <c r="N90" s="15"/>
      <c r="O90" s="15"/>
    </row>
    <row r="91" spans="1:15" ht="40.5" customHeight="1" hidden="1">
      <c r="A91" s="35"/>
      <c r="B91" s="35"/>
      <c r="C91" s="35"/>
      <c r="D91" s="35"/>
      <c r="E91" s="35"/>
      <c r="F91" s="36"/>
      <c r="G91" s="72" t="s">
        <v>250</v>
      </c>
      <c r="H91" s="73" t="s">
        <v>251</v>
      </c>
      <c r="I91" s="66"/>
      <c r="J91" s="40"/>
      <c r="K91" s="41"/>
      <c r="L91" s="42"/>
      <c r="M91" s="28"/>
      <c r="N91" s="15"/>
      <c r="O91" s="15"/>
    </row>
    <row r="92" spans="1:15" ht="35.25" customHeight="1" hidden="1">
      <c r="A92" s="35"/>
      <c r="B92" s="35"/>
      <c r="C92" s="35"/>
      <c r="D92" s="35"/>
      <c r="E92" s="35"/>
      <c r="F92" s="36"/>
      <c r="G92" s="63" t="s">
        <v>252</v>
      </c>
      <c r="H92" s="64" t="s">
        <v>253</v>
      </c>
      <c r="I92" s="74"/>
      <c r="J92" s="40"/>
      <c r="K92" s="41"/>
      <c r="L92" s="42"/>
      <c r="M92" s="28"/>
      <c r="N92" s="15"/>
      <c r="O92" s="15"/>
    </row>
    <row r="93" spans="1:15" ht="35.25" customHeight="1" hidden="1">
      <c r="A93" s="35"/>
      <c r="B93" s="35"/>
      <c r="C93" s="35"/>
      <c r="D93" s="35"/>
      <c r="E93" s="35"/>
      <c r="F93" s="36"/>
      <c r="G93" s="63" t="s">
        <v>252</v>
      </c>
      <c r="H93" s="64" t="s">
        <v>254</v>
      </c>
      <c r="I93" s="74"/>
      <c r="J93" s="40"/>
      <c r="K93" s="41"/>
      <c r="L93" s="42"/>
      <c r="M93" s="28"/>
      <c r="N93" s="15"/>
      <c r="O93" s="15"/>
    </row>
    <row r="94" spans="1:15" ht="35.25" customHeight="1" hidden="1">
      <c r="A94" s="35"/>
      <c r="B94" s="35"/>
      <c r="C94" s="35"/>
      <c r="D94" s="35"/>
      <c r="E94" s="35"/>
      <c r="F94" s="36"/>
      <c r="G94" s="63" t="s">
        <v>252</v>
      </c>
      <c r="H94" s="56" t="s">
        <v>255</v>
      </c>
      <c r="I94" s="74"/>
      <c r="J94" s="40"/>
      <c r="K94" s="41"/>
      <c r="L94" s="42"/>
      <c r="M94" s="28"/>
      <c r="N94" s="15"/>
      <c r="O94" s="15"/>
    </row>
    <row r="95" spans="1:15" ht="35.25" customHeight="1">
      <c r="A95" s="35"/>
      <c r="B95" s="35"/>
      <c r="C95" s="35"/>
      <c r="D95" s="35"/>
      <c r="E95" s="35"/>
      <c r="F95" s="36"/>
      <c r="G95" s="63" t="s">
        <v>256</v>
      </c>
      <c r="H95" s="56" t="s">
        <v>257</v>
      </c>
      <c r="I95" s="74">
        <f>I96</f>
        <v>112224</v>
      </c>
      <c r="J95" s="40"/>
      <c r="K95" s="41"/>
      <c r="L95" s="42"/>
      <c r="M95" s="28"/>
      <c r="N95" s="15"/>
      <c r="O95" s="15"/>
    </row>
    <row r="96" spans="1:15" ht="40.5" customHeight="1">
      <c r="A96" s="35"/>
      <c r="B96" s="35"/>
      <c r="C96" s="35"/>
      <c r="D96" s="35"/>
      <c r="E96" s="35"/>
      <c r="F96" s="36"/>
      <c r="G96" s="63" t="s">
        <v>258</v>
      </c>
      <c r="H96" s="46" t="s">
        <v>259</v>
      </c>
      <c r="I96" s="74">
        <f>49224+63000</f>
        <v>112224</v>
      </c>
      <c r="J96" s="40"/>
      <c r="K96" s="41"/>
      <c r="L96" s="42"/>
      <c r="M96" s="28"/>
      <c r="N96" s="15"/>
      <c r="O96" s="15"/>
    </row>
    <row r="97" spans="1:15" ht="25.5" customHeight="1" hidden="1">
      <c r="A97" s="35"/>
      <c r="B97" s="35"/>
      <c r="C97" s="35"/>
      <c r="D97" s="35"/>
      <c r="E97" s="35"/>
      <c r="F97" s="36"/>
      <c r="G97" s="63" t="s">
        <v>260</v>
      </c>
      <c r="H97" s="64" t="s">
        <v>261</v>
      </c>
      <c r="I97" s="65">
        <f>I98+I99+I100+I101+I102+I103+I104+I105+I106+I107+I108+I109+I110+I111+I112</f>
        <v>0</v>
      </c>
      <c r="J97" s="40"/>
      <c r="K97" s="41"/>
      <c r="L97" s="42"/>
      <c r="M97" s="28"/>
      <c r="N97" s="15"/>
      <c r="O97" s="15"/>
    </row>
    <row r="98" spans="1:15" ht="18.75" hidden="1">
      <c r="A98" s="35"/>
      <c r="B98" s="35"/>
      <c r="C98" s="35"/>
      <c r="D98" s="35"/>
      <c r="E98" s="35"/>
      <c r="F98" s="36"/>
      <c r="G98" s="75"/>
      <c r="H98" s="76"/>
      <c r="I98" s="77"/>
      <c r="J98" s="40"/>
      <c r="K98" s="41"/>
      <c r="L98" s="42"/>
      <c r="M98" s="28"/>
      <c r="N98" s="15"/>
      <c r="O98" s="15"/>
    </row>
    <row r="99" spans="1:15" ht="57.75" customHeight="1" hidden="1">
      <c r="A99" s="35"/>
      <c r="B99" s="35"/>
      <c r="C99" s="35"/>
      <c r="D99" s="35"/>
      <c r="E99" s="35"/>
      <c r="F99" s="36"/>
      <c r="G99" s="63" t="s">
        <v>262</v>
      </c>
      <c r="H99" s="64" t="s">
        <v>263</v>
      </c>
      <c r="I99" s="65"/>
      <c r="J99" s="40"/>
      <c r="K99" s="41"/>
      <c r="L99" s="42"/>
      <c r="M99" s="28"/>
      <c r="N99" s="15"/>
      <c r="O99" s="15"/>
    </row>
    <row r="100" spans="1:15" ht="39" customHeight="1" hidden="1">
      <c r="A100" s="35"/>
      <c r="B100" s="35"/>
      <c r="C100" s="35"/>
      <c r="D100" s="35"/>
      <c r="E100" s="35"/>
      <c r="F100" s="36"/>
      <c r="G100" s="63" t="s">
        <v>262</v>
      </c>
      <c r="H100" s="64" t="s">
        <v>264</v>
      </c>
      <c r="I100" s="66"/>
      <c r="J100" s="40"/>
      <c r="K100" s="41"/>
      <c r="L100" s="42"/>
      <c r="M100" s="28"/>
      <c r="N100" s="15"/>
      <c r="O100" s="15"/>
    </row>
    <row r="101" spans="1:15" ht="64.5" customHeight="1" hidden="1">
      <c r="A101" s="35"/>
      <c r="B101" s="35"/>
      <c r="C101" s="35"/>
      <c r="D101" s="35"/>
      <c r="E101" s="35"/>
      <c r="F101" s="36"/>
      <c r="G101" s="63" t="s">
        <v>262</v>
      </c>
      <c r="H101" s="64" t="s">
        <v>265</v>
      </c>
      <c r="I101" s="65"/>
      <c r="J101" s="40"/>
      <c r="K101" s="41"/>
      <c r="L101" s="42"/>
      <c r="M101" s="28"/>
      <c r="N101" s="15"/>
      <c r="O101" s="15"/>
    </row>
    <row r="102" spans="1:15" ht="53.25" customHeight="1" hidden="1">
      <c r="A102" s="35"/>
      <c r="B102" s="35"/>
      <c r="C102" s="35"/>
      <c r="D102" s="35"/>
      <c r="E102" s="35"/>
      <c r="F102" s="36"/>
      <c r="G102" s="63" t="s">
        <v>262</v>
      </c>
      <c r="H102" s="64" t="s">
        <v>266</v>
      </c>
      <c r="I102" s="65"/>
      <c r="J102" s="40"/>
      <c r="K102" s="41"/>
      <c r="L102" s="42"/>
      <c r="M102" s="28"/>
      <c r="N102" s="15"/>
      <c r="O102" s="15"/>
    </row>
    <row r="103" spans="1:15" ht="70.5" customHeight="1" hidden="1">
      <c r="A103" s="35"/>
      <c r="B103" s="35"/>
      <c r="C103" s="35"/>
      <c r="D103" s="35"/>
      <c r="E103" s="35"/>
      <c r="F103" s="36"/>
      <c r="G103" s="63" t="s">
        <v>262</v>
      </c>
      <c r="H103" s="64" t="s">
        <v>267</v>
      </c>
      <c r="I103" s="65"/>
      <c r="J103" s="40"/>
      <c r="K103" s="41"/>
      <c r="L103" s="42"/>
      <c r="M103" s="28"/>
      <c r="N103" s="15"/>
      <c r="O103" s="15"/>
    </row>
    <row r="104" spans="1:15" ht="36" customHeight="1" hidden="1">
      <c r="A104" s="35"/>
      <c r="B104" s="35"/>
      <c r="C104" s="35"/>
      <c r="D104" s="35"/>
      <c r="E104" s="35"/>
      <c r="F104" s="36"/>
      <c r="G104" s="63" t="s">
        <v>262</v>
      </c>
      <c r="H104" s="64" t="s">
        <v>268</v>
      </c>
      <c r="I104" s="65"/>
      <c r="J104" s="40"/>
      <c r="K104" s="41"/>
      <c r="L104" s="42"/>
      <c r="M104" s="28"/>
      <c r="N104" s="15"/>
      <c r="O104" s="15"/>
    </row>
    <row r="105" spans="1:15" ht="18.75" hidden="1">
      <c r="A105" s="35"/>
      <c r="B105" s="35"/>
      <c r="C105" s="35"/>
      <c r="D105" s="35"/>
      <c r="E105" s="35"/>
      <c r="F105" s="36"/>
      <c r="G105" s="63"/>
      <c r="H105" s="64"/>
      <c r="I105" s="65"/>
      <c r="J105" s="40"/>
      <c r="K105" s="41"/>
      <c r="L105" s="42"/>
      <c r="M105" s="28"/>
      <c r="N105" s="15"/>
      <c r="O105" s="15"/>
    </row>
    <row r="106" spans="1:15" ht="18.75" hidden="1">
      <c r="A106" s="35"/>
      <c r="B106" s="35"/>
      <c r="C106" s="35"/>
      <c r="D106" s="35"/>
      <c r="E106" s="35"/>
      <c r="F106" s="36"/>
      <c r="G106" s="63"/>
      <c r="H106" s="64"/>
      <c r="I106" s="65"/>
      <c r="J106" s="40"/>
      <c r="K106" s="41"/>
      <c r="L106" s="42"/>
      <c r="M106" s="28"/>
      <c r="N106" s="15"/>
      <c r="O106" s="15"/>
    </row>
    <row r="107" spans="1:15" ht="28.5" customHeight="1" hidden="1">
      <c r="A107" s="35"/>
      <c r="B107" s="35"/>
      <c r="C107" s="35"/>
      <c r="D107" s="35"/>
      <c r="E107" s="35"/>
      <c r="F107" s="36"/>
      <c r="G107" s="63"/>
      <c r="H107" s="64"/>
      <c r="I107" s="65"/>
      <c r="J107" s="40"/>
      <c r="K107" s="41"/>
      <c r="L107" s="42"/>
      <c r="M107" s="28"/>
      <c r="N107" s="15"/>
      <c r="O107" s="15"/>
    </row>
    <row r="108" spans="1:15" ht="18.75" hidden="1">
      <c r="A108" s="35"/>
      <c r="B108" s="35"/>
      <c r="C108" s="35"/>
      <c r="D108" s="35"/>
      <c r="E108" s="35"/>
      <c r="F108" s="36"/>
      <c r="G108" s="63"/>
      <c r="H108" s="64"/>
      <c r="I108" s="65"/>
      <c r="J108" s="40"/>
      <c r="K108" s="41"/>
      <c r="L108" s="42"/>
      <c r="M108" s="28"/>
      <c r="N108" s="15"/>
      <c r="O108" s="15"/>
    </row>
    <row r="109" spans="1:15" ht="27.75" customHeight="1" hidden="1">
      <c r="A109" s="35"/>
      <c r="B109" s="35"/>
      <c r="C109" s="35"/>
      <c r="D109" s="35"/>
      <c r="E109" s="35"/>
      <c r="F109" s="36"/>
      <c r="G109" s="63"/>
      <c r="H109" s="64"/>
      <c r="I109" s="65"/>
      <c r="J109" s="40"/>
      <c r="K109" s="41"/>
      <c r="L109" s="42"/>
      <c r="M109" s="28"/>
      <c r="N109" s="15"/>
      <c r="O109" s="15"/>
    </row>
    <row r="110" spans="1:15" ht="18.75" hidden="1">
      <c r="A110" s="35"/>
      <c r="B110" s="35"/>
      <c r="C110" s="35"/>
      <c r="D110" s="35"/>
      <c r="E110" s="35"/>
      <c r="F110" s="36"/>
      <c r="G110" s="63"/>
      <c r="H110" s="64"/>
      <c r="I110" s="65"/>
      <c r="J110" s="40"/>
      <c r="K110" s="41"/>
      <c r="L110" s="42"/>
      <c r="M110" s="28"/>
      <c r="N110" s="15"/>
      <c r="O110" s="15"/>
    </row>
    <row r="111" spans="1:15" ht="18.75" hidden="1">
      <c r="A111" s="35"/>
      <c r="B111" s="35"/>
      <c r="C111" s="35"/>
      <c r="D111" s="35"/>
      <c r="E111" s="35"/>
      <c r="F111" s="36"/>
      <c r="G111" s="63"/>
      <c r="H111" s="64"/>
      <c r="I111" s="65"/>
      <c r="J111" s="40"/>
      <c r="K111" s="41"/>
      <c r="L111" s="42"/>
      <c r="M111" s="28"/>
      <c r="N111" s="15"/>
      <c r="O111" s="15"/>
    </row>
    <row r="112" spans="1:15" ht="18.75" hidden="1">
      <c r="A112" s="35"/>
      <c r="B112" s="35"/>
      <c r="C112" s="35"/>
      <c r="D112" s="35"/>
      <c r="E112" s="35"/>
      <c r="F112" s="36"/>
      <c r="G112" s="75"/>
      <c r="H112" s="76"/>
      <c r="I112" s="78"/>
      <c r="J112" s="40"/>
      <c r="K112" s="41"/>
      <c r="L112" s="42"/>
      <c r="M112" s="28"/>
      <c r="N112" s="15"/>
      <c r="O112" s="15"/>
    </row>
    <row r="113" spans="1:15" ht="39.75" customHeight="1">
      <c r="A113" s="35"/>
      <c r="B113" s="35"/>
      <c r="C113" s="35"/>
      <c r="D113" s="35"/>
      <c r="E113" s="35"/>
      <c r="F113" s="36"/>
      <c r="G113" s="68" t="s">
        <v>269</v>
      </c>
      <c r="H113" s="69" t="s">
        <v>270</v>
      </c>
      <c r="I113" s="79">
        <f>+I118+I120+I124+I123+I136+I140+I115+I122+I117+I138+I144</f>
        <v>330724</v>
      </c>
      <c r="J113" s="40"/>
      <c r="K113" s="41"/>
      <c r="L113" s="42"/>
      <c r="M113" s="28"/>
      <c r="N113" s="15"/>
      <c r="O113" s="15"/>
    </row>
    <row r="114" spans="1:15" ht="18.75" hidden="1">
      <c r="A114" s="35"/>
      <c r="B114" s="35"/>
      <c r="C114" s="35"/>
      <c r="D114" s="35"/>
      <c r="E114" s="35"/>
      <c r="F114" s="36"/>
      <c r="G114" s="63"/>
      <c r="H114" s="64"/>
      <c r="I114" s="65"/>
      <c r="J114" s="40"/>
      <c r="K114" s="41"/>
      <c r="L114" s="42"/>
      <c r="M114" s="28"/>
      <c r="N114" s="15"/>
      <c r="O114" s="15"/>
    </row>
    <row r="115" spans="1:15" ht="18.75" hidden="1">
      <c r="A115" s="35"/>
      <c r="B115" s="35"/>
      <c r="C115" s="35"/>
      <c r="D115" s="35"/>
      <c r="E115" s="35"/>
      <c r="F115" s="36"/>
      <c r="G115" s="63"/>
      <c r="H115" s="64"/>
      <c r="I115" s="65">
        <f>I116</f>
        <v>0</v>
      </c>
      <c r="J115" s="40"/>
      <c r="K115" s="41"/>
      <c r="L115" s="42"/>
      <c r="M115" s="28"/>
      <c r="N115" s="15"/>
      <c r="O115" s="15"/>
    </row>
    <row r="116" spans="1:15" ht="18.75" hidden="1">
      <c r="A116" s="35"/>
      <c r="B116" s="35"/>
      <c r="C116" s="35"/>
      <c r="D116" s="35"/>
      <c r="E116" s="35"/>
      <c r="F116" s="36"/>
      <c r="G116" s="63"/>
      <c r="H116" s="64"/>
      <c r="I116" s="65"/>
      <c r="J116" s="40"/>
      <c r="K116" s="41"/>
      <c r="L116" s="42"/>
      <c r="M116" s="28"/>
      <c r="N116" s="15"/>
      <c r="O116" s="15"/>
    </row>
    <row r="117" spans="1:15" ht="57.75" customHeight="1" hidden="1">
      <c r="A117" s="35" t="s">
        <v>92</v>
      </c>
      <c r="B117" s="35" t="s">
        <v>232</v>
      </c>
      <c r="C117" s="35" t="s">
        <v>234</v>
      </c>
      <c r="D117" s="35" t="s">
        <v>246</v>
      </c>
      <c r="E117" s="35" t="s">
        <v>246</v>
      </c>
      <c r="F117" s="36" t="s">
        <v>271</v>
      </c>
      <c r="G117" s="63" t="s">
        <v>272</v>
      </c>
      <c r="H117" s="64" t="s">
        <v>273</v>
      </c>
      <c r="I117" s="66">
        <v>0</v>
      </c>
      <c r="J117" s="40"/>
      <c r="K117" s="41"/>
      <c r="L117" s="42"/>
      <c r="M117" s="28"/>
      <c r="N117" s="15"/>
      <c r="O117" s="15"/>
    </row>
    <row r="118" spans="1:15" ht="69" customHeight="1" hidden="1">
      <c r="A118" s="35"/>
      <c r="B118" s="35"/>
      <c r="C118" s="35"/>
      <c r="D118" s="35"/>
      <c r="E118" s="35"/>
      <c r="F118" s="36"/>
      <c r="G118" s="63" t="s">
        <v>274</v>
      </c>
      <c r="H118" s="64" t="s">
        <v>275</v>
      </c>
      <c r="I118" s="66">
        <f>I119</f>
        <v>0</v>
      </c>
      <c r="J118" s="40">
        <f>J117-J114</f>
        <v>0</v>
      </c>
      <c r="K118" s="41"/>
      <c r="L118" s="42"/>
      <c r="M118" s="28"/>
      <c r="N118" s="15"/>
      <c r="O118" s="15"/>
    </row>
    <row r="119" spans="1:15" ht="81" customHeight="1" hidden="1">
      <c r="A119" s="35" t="s">
        <v>92</v>
      </c>
      <c r="B119" s="35" t="s">
        <v>232</v>
      </c>
      <c r="C119" s="35" t="s">
        <v>234</v>
      </c>
      <c r="D119" s="35" t="s">
        <v>246</v>
      </c>
      <c r="E119" s="35" t="s">
        <v>246</v>
      </c>
      <c r="F119" s="36" t="s">
        <v>276</v>
      </c>
      <c r="G119" s="63" t="s">
        <v>277</v>
      </c>
      <c r="H119" s="64" t="s">
        <v>278</v>
      </c>
      <c r="I119" s="66"/>
      <c r="J119" s="40"/>
      <c r="K119" s="41"/>
      <c r="L119" s="42"/>
      <c r="M119" s="28"/>
      <c r="N119" s="15"/>
      <c r="O119" s="15"/>
    </row>
    <row r="120" spans="1:15" ht="55.5" customHeight="1" hidden="1">
      <c r="A120" s="35"/>
      <c r="B120" s="35"/>
      <c r="C120" s="35"/>
      <c r="D120" s="35"/>
      <c r="E120" s="35"/>
      <c r="F120" s="36"/>
      <c r="G120" s="63" t="s">
        <v>279</v>
      </c>
      <c r="H120" s="64" t="s">
        <v>280</v>
      </c>
      <c r="I120" s="65">
        <f>I121</f>
        <v>0</v>
      </c>
      <c r="J120" s="40"/>
      <c r="K120" s="41"/>
      <c r="L120" s="42"/>
      <c r="M120" s="28"/>
      <c r="N120" s="15"/>
      <c r="O120" s="15"/>
    </row>
    <row r="121" spans="1:15" ht="55.5" customHeight="1" hidden="1">
      <c r="A121" s="35" t="s">
        <v>92</v>
      </c>
      <c r="B121" s="35" t="s">
        <v>232</v>
      </c>
      <c r="C121" s="35" t="s">
        <v>234</v>
      </c>
      <c r="D121" s="35" t="s">
        <v>246</v>
      </c>
      <c r="E121" s="35" t="s">
        <v>246</v>
      </c>
      <c r="F121" s="36" t="s">
        <v>281</v>
      </c>
      <c r="G121" s="63" t="s">
        <v>282</v>
      </c>
      <c r="H121" s="64" t="s">
        <v>283</v>
      </c>
      <c r="I121" s="66"/>
      <c r="J121" s="40"/>
      <c r="K121" s="41"/>
      <c r="L121" s="42"/>
      <c r="M121" s="28"/>
      <c r="N121" s="15"/>
      <c r="O121" s="15"/>
    </row>
    <row r="122" spans="1:15" ht="14.25" customHeight="1" hidden="1">
      <c r="A122" s="35"/>
      <c r="B122" s="35"/>
      <c r="C122" s="35"/>
      <c r="D122" s="35"/>
      <c r="E122" s="35"/>
      <c r="F122" s="36"/>
      <c r="G122" s="63"/>
      <c r="H122" s="64"/>
      <c r="I122" s="65"/>
      <c r="J122" s="40"/>
      <c r="K122" s="41"/>
      <c r="L122" s="42"/>
      <c r="M122" s="28"/>
      <c r="N122" s="15"/>
      <c r="O122" s="15"/>
    </row>
    <row r="123" spans="1:15" ht="12.75" customHeight="1" hidden="1">
      <c r="A123" s="35"/>
      <c r="B123" s="35"/>
      <c r="C123" s="35"/>
      <c r="D123" s="35"/>
      <c r="E123" s="35"/>
      <c r="F123" s="36"/>
      <c r="G123" s="63"/>
      <c r="H123" s="64"/>
      <c r="I123" s="66"/>
      <c r="J123" s="40"/>
      <c r="K123" s="41"/>
      <c r="L123" s="42"/>
      <c r="M123" s="28"/>
      <c r="N123" s="15"/>
      <c r="O123" s="15"/>
    </row>
    <row r="124" spans="1:15" ht="32.25" customHeight="1" hidden="1">
      <c r="A124" s="35"/>
      <c r="B124" s="35"/>
      <c r="C124" s="35"/>
      <c r="D124" s="35"/>
      <c r="E124" s="35"/>
      <c r="F124" s="36"/>
      <c r="G124" s="80" t="s">
        <v>272</v>
      </c>
      <c r="H124" s="81" t="s">
        <v>284</v>
      </c>
      <c r="I124" s="82">
        <f>I125+I126+I127+I128+I129+I130+I131+I132+I134+I135+I133</f>
        <v>0</v>
      </c>
      <c r="J124" s="40"/>
      <c r="K124" s="41"/>
      <c r="L124" s="42"/>
      <c r="M124" s="28"/>
      <c r="N124" s="15"/>
      <c r="O124" s="15"/>
    </row>
    <row r="125" spans="1:15" ht="110.25" customHeight="1" hidden="1">
      <c r="A125" s="35" t="s">
        <v>92</v>
      </c>
      <c r="B125" s="35" t="s">
        <v>232</v>
      </c>
      <c r="C125" s="35" t="s">
        <v>234</v>
      </c>
      <c r="D125" s="35" t="s">
        <v>246</v>
      </c>
      <c r="E125" s="35" t="s">
        <v>246</v>
      </c>
      <c r="F125" s="36" t="s">
        <v>285</v>
      </c>
      <c r="G125" s="63" t="s">
        <v>286</v>
      </c>
      <c r="H125" s="64" t="s">
        <v>287</v>
      </c>
      <c r="I125" s="66">
        <v>0</v>
      </c>
      <c r="J125" s="40"/>
      <c r="K125" s="41"/>
      <c r="L125" s="42"/>
      <c r="M125" s="28"/>
      <c r="N125" s="15"/>
      <c r="O125" s="15"/>
    </row>
    <row r="126" spans="1:15" ht="125.25" customHeight="1" hidden="1">
      <c r="A126" s="35"/>
      <c r="B126" s="35"/>
      <c r="C126" s="35"/>
      <c r="D126" s="35"/>
      <c r="E126" s="35"/>
      <c r="F126" s="36"/>
      <c r="G126" s="63" t="s">
        <v>286</v>
      </c>
      <c r="H126" s="64" t="s">
        <v>288</v>
      </c>
      <c r="I126" s="66"/>
      <c r="J126" s="40"/>
      <c r="K126" s="41"/>
      <c r="L126" s="42"/>
      <c r="M126" s="28"/>
      <c r="N126" s="15"/>
      <c r="O126" s="15"/>
    </row>
    <row r="127" spans="1:15" ht="69" customHeight="1" hidden="1">
      <c r="A127" s="35" t="s">
        <v>92</v>
      </c>
      <c r="B127" s="35" t="s">
        <v>232</v>
      </c>
      <c r="C127" s="35" t="s">
        <v>234</v>
      </c>
      <c r="D127" s="35" t="s">
        <v>246</v>
      </c>
      <c r="E127" s="35" t="s">
        <v>246</v>
      </c>
      <c r="F127" s="36" t="s">
        <v>289</v>
      </c>
      <c r="G127" s="63" t="s">
        <v>286</v>
      </c>
      <c r="H127" s="64" t="s">
        <v>290</v>
      </c>
      <c r="I127" s="66">
        <v>0</v>
      </c>
      <c r="J127" s="40"/>
      <c r="K127" s="41"/>
      <c r="L127" s="42"/>
      <c r="M127" s="28"/>
      <c r="N127" s="15"/>
      <c r="O127" s="15"/>
    </row>
    <row r="128" spans="1:15" ht="93" customHeight="1" hidden="1">
      <c r="A128" s="35"/>
      <c r="B128" s="35"/>
      <c r="C128" s="35"/>
      <c r="D128" s="35"/>
      <c r="E128" s="35"/>
      <c r="F128" s="36"/>
      <c r="G128" s="63" t="s">
        <v>286</v>
      </c>
      <c r="H128" s="64" t="s">
        <v>291</v>
      </c>
      <c r="I128" s="66"/>
      <c r="J128" s="40"/>
      <c r="K128" s="41"/>
      <c r="L128" s="42"/>
      <c r="M128" s="28"/>
      <c r="N128" s="15"/>
      <c r="O128" s="15"/>
    </row>
    <row r="129" spans="1:15" ht="60" customHeight="1" hidden="1">
      <c r="A129" s="35" t="s">
        <v>92</v>
      </c>
      <c r="B129" s="35" t="s">
        <v>232</v>
      </c>
      <c r="C129" s="35" t="s">
        <v>234</v>
      </c>
      <c r="D129" s="35" t="s">
        <v>246</v>
      </c>
      <c r="E129" s="35" t="s">
        <v>292</v>
      </c>
      <c r="F129" s="36" t="s">
        <v>293</v>
      </c>
      <c r="G129" s="63" t="s">
        <v>286</v>
      </c>
      <c r="H129" s="64" t="s">
        <v>294</v>
      </c>
      <c r="I129" s="66"/>
      <c r="J129" s="40"/>
      <c r="K129" s="41"/>
      <c r="L129" s="42"/>
      <c r="M129" s="28"/>
      <c r="N129" s="15"/>
      <c r="O129" s="15"/>
    </row>
    <row r="130" spans="1:15" ht="60" customHeight="1" hidden="1">
      <c r="A130" s="35"/>
      <c r="B130" s="35"/>
      <c r="C130" s="35"/>
      <c r="D130" s="35"/>
      <c r="E130" s="35"/>
      <c r="F130" s="36"/>
      <c r="G130" s="63" t="s">
        <v>286</v>
      </c>
      <c r="H130" s="64" t="s">
        <v>295</v>
      </c>
      <c r="I130" s="66"/>
      <c r="J130" s="40"/>
      <c r="K130" s="41"/>
      <c r="L130" s="42"/>
      <c r="M130" s="28"/>
      <c r="N130" s="15"/>
      <c r="O130" s="15"/>
    </row>
    <row r="131" spans="1:15" ht="45.75" customHeight="1" hidden="1">
      <c r="A131" s="35"/>
      <c r="B131" s="35"/>
      <c r="C131" s="35"/>
      <c r="D131" s="35"/>
      <c r="E131" s="35"/>
      <c r="F131" s="36"/>
      <c r="G131" s="63" t="s">
        <v>286</v>
      </c>
      <c r="H131" s="64" t="s">
        <v>296</v>
      </c>
      <c r="I131" s="66">
        <v>0</v>
      </c>
      <c r="J131" s="40"/>
      <c r="K131" s="41"/>
      <c r="L131" s="42"/>
      <c r="M131" s="28"/>
      <c r="N131" s="15"/>
      <c r="O131" s="15"/>
    </row>
    <row r="132" spans="1:15" ht="81" customHeight="1" hidden="1">
      <c r="A132" s="35"/>
      <c r="B132" s="35"/>
      <c r="C132" s="35"/>
      <c r="D132" s="35"/>
      <c r="E132" s="35"/>
      <c r="F132" s="36"/>
      <c r="G132" s="63" t="s">
        <v>286</v>
      </c>
      <c r="H132" s="64" t="s">
        <v>297</v>
      </c>
      <c r="I132" s="65"/>
      <c r="J132" s="40"/>
      <c r="K132" s="41"/>
      <c r="L132" s="42"/>
      <c r="M132" s="28"/>
      <c r="N132" s="15"/>
      <c r="O132" s="15"/>
    </row>
    <row r="133" spans="1:15" ht="120" customHeight="1" hidden="1">
      <c r="A133" s="35"/>
      <c r="B133" s="35"/>
      <c r="C133" s="35"/>
      <c r="D133" s="35"/>
      <c r="E133" s="35"/>
      <c r="F133" s="36"/>
      <c r="G133" s="63" t="s">
        <v>286</v>
      </c>
      <c r="H133" s="64" t="s">
        <v>298</v>
      </c>
      <c r="I133" s="66">
        <v>0</v>
      </c>
      <c r="J133" s="40"/>
      <c r="K133" s="41"/>
      <c r="L133" s="42"/>
      <c r="M133" s="28"/>
      <c r="N133" s="15"/>
      <c r="O133" s="15"/>
    </row>
    <row r="134" spans="1:15" ht="43.5" customHeight="1" hidden="1">
      <c r="A134" s="35"/>
      <c r="B134" s="35"/>
      <c r="C134" s="35"/>
      <c r="D134" s="35"/>
      <c r="E134" s="35"/>
      <c r="F134" s="36"/>
      <c r="G134" s="63" t="s">
        <v>286</v>
      </c>
      <c r="H134" s="64" t="s">
        <v>299</v>
      </c>
      <c r="I134" s="66">
        <v>0</v>
      </c>
      <c r="J134" s="40"/>
      <c r="K134" s="41"/>
      <c r="L134" s="42"/>
      <c r="M134" s="28"/>
      <c r="N134" s="15"/>
      <c r="O134" s="15"/>
    </row>
    <row r="135" spans="1:15" ht="69.75" customHeight="1" hidden="1">
      <c r="A135" s="35"/>
      <c r="B135" s="35"/>
      <c r="C135" s="35"/>
      <c r="D135" s="35"/>
      <c r="E135" s="35"/>
      <c r="F135" s="36"/>
      <c r="G135" s="63" t="s">
        <v>286</v>
      </c>
      <c r="H135" s="64" t="s">
        <v>300</v>
      </c>
      <c r="I135" s="66">
        <v>0</v>
      </c>
      <c r="J135" s="40"/>
      <c r="K135" s="41"/>
      <c r="L135" s="42"/>
      <c r="M135" s="28"/>
      <c r="N135" s="15"/>
      <c r="O135" s="15"/>
    </row>
    <row r="136" spans="1:15" ht="115.5" customHeight="1" hidden="1">
      <c r="A136" s="35"/>
      <c r="B136" s="35"/>
      <c r="C136" s="35"/>
      <c r="D136" s="35"/>
      <c r="E136" s="35"/>
      <c r="F136" s="36"/>
      <c r="G136" s="63" t="s">
        <v>301</v>
      </c>
      <c r="H136" s="64" t="s">
        <v>302</v>
      </c>
      <c r="I136" s="66">
        <f>I137</f>
        <v>0</v>
      </c>
      <c r="J136" s="40"/>
      <c r="K136" s="41"/>
      <c r="L136" s="42"/>
      <c r="M136" s="28"/>
      <c r="N136" s="15"/>
      <c r="O136" s="15"/>
    </row>
    <row r="137" spans="1:15" ht="125.25" customHeight="1" hidden="1">
      <c r="A137" s="35"/>
      <c r="B137" s="35"/>
      <c r="C137" s="35"/>
      <c r="D137" s="35"/>
      <c r="E137" s="35"/>
      <c r="F137" s="36"/>
      <c r="G137" s="63" t="s">
        <v>303</v>
      </c>
      <c r="H137" s="64" t="s">
        <v>304</v>
      </c>
      <c r="I137" s="66"/>
      <c r="J137" s="40"/>
      <c r="K137" s="41"/>
      <c r="L137" s="42"/>
      <c r="M137" s="28"/>
      <c r="N137" s="15"/>
      <c r="O137" s="15"/>
    </row>
    <row r="138" spans="1:15" ht="133.5" customHeight="1" hidden="1">
      <c r="A138" s="35"/>
      <c r="B138" s="35"/>
      <c r="C138" s="35"/>
      <c r="D138" s="35"/>
      <c r="E138" s="35"/>
      <c r="F138" s="36"/>
      <c r="G138" s="63" t="s">
        <v>305</v>
      </c>
      <c r="H138" s="64" t="s">
        <v>306</v>
      </c>
      <c r="I138" s="65">
        <f>I139</f>
        <v>0</v>
      </c>
      <c r="J138" s="40"/>
      <c r="K138" s="41"/>
      <c r="L138" s="42"/>
      <c r="M138" s="28"/>
      <c r="N138" s="15"/>
      <c r="O138" s="15"/>
    </row>
    <row r="139" spans="1:15" ht="116.25" customHeight="1" hidden="1">
      <c r="A139" s="35"/>
      <c r="B139" s="35"/>
      <c r="C139" s="35"/>
      <c r="D139" s="35"/>
      <c r="E139" s="35"/>
      <c r="F139" s="36"/>
      <c r="G139" s="63" t="s">
        <v>307</v>
      </c>
      <c r="H139" s="64" t="s">
        <v>308</v>
      </c>
      <c r="I139" s="65">
        <v>0</v>
      </c>
      <c r="J139" s="40"/>
      <c r="K139" s="41"/>
      <c r="L139" s="42"/>
      <c r="M139" s="28"/>
      <c r="N139" s="15"/>
      <c r="O139" s="15"/>
    </row>
    <row r="140" spans="1:15" ht="15.75" customHeight="1" hidden="1">
      <c r="A140" s="35"/>
      <c r="B140" s="35"/>
      <c r="C140" s="35"/>
      <c r="D140" s="35"/>
      <c r="E140" s="35"/>
      <c r="F140" s="36"/>
      <c r="G140" s="63" t="s">
        <v>309</v>
      </c>
      <c r="H140" s="69" t="s">
        <v>310</v>
      </c>
      <c r="I140" s="65">
        <f>I141</f>
        <v>0</v>
      </c>
      <c r="J140" s="40"/>
      <c r="K140" s="41"/>
      <c r="L140" s="42"/>
      <c r="M140" s="28"/>
      <c r="N140" s="15"/>
      <c r="O140" s="15"/>
    </row>
    <row r="141" spans="1:15" ht="22.5" customHeight="1" hidden="1">
      <c r="A141" s="35"/>
      <c r="B141" s="35"/>
      <c r="C141" s="35"/>
      <c r="D141" s="35"/>
      <c r="E141" s="35"/>
      <c r="F141" s="36"/>
      <c r="G141" s="63" t="s">
        <v>311</v>
      </c>
      <c r="H141" s="64" t="s">
        <v>312</v>
      </c>
      <c r="I141" s="65">
        <f>I142+I143</f>
        <v>0</v>
      </c>
      <c r="J141" s="40"/>
      <c r="K141" s="41"/>
      <c r="L141" s="42"/>
      <c r="M141" s="28"/>
      <c r="N141" s="15"/>
      <c r="O141" s="15"/>
    </row>
    <row r="142" spans="1:15" ht="93" customHeight="1" hidden="1">
      <c r="A142" s="35"/>
      <c r="B142" s="35"/>
      <c r="C142" s="35"/>
      <c r="D142" s="35"/>
      <c r="E142" s="35"/>
      <c r="F142" s="36"/>
      <c r="G142" s="63" t="s">
        <v>311</v>
      </c>
      <c r="H142" s="64" t="s">
        <v>313</v>
      </c>
      <c r="I142" s="66">
        <v>0</v>
      </c>
      <c r="J142" s="40"/>
      <c r="K142" s="41"/>
      <c r="L142" s="42"/>
      <c r="M142" s="28"/>
      <c r="N142" s="15"/>
      <c r="O142" s="15"/>
    </row>
    <row r="143" spans="1:15" ht="135.75" customHeight="1" hidden="1">
      <c r="A143" s="35"/>
      <c r="B143" s="35"/>
      <c r="C143" s="35"/>
      <c r="D143" s="35"/>
      <c r="E143" s="35"/>
      <c r="F143" s="36"/>
      <c r="G143" s="63" t="s">
        <v>314</v>
      </c>
      <c r="H143" s="64" t="s">
        <v>315</v>
      </c>
      <c r="I143" s="66">
        <v>0</v>
      </c>
      <c r="J143" s="40"/>
      <c r="K143" s="41"/>
      <c r="L143" s="42"/>
      <c r="M143" s="28"/>
      <c r="N143" s="15"/>
      <c r="O143" s="15"/>
    </row>
    <row r="144" spans="1:15" ht="39.75" customHeight="1">
      <c r="A144" s="35"/>
      <c r="B144" s="35"/>
      <c r="C144" s="35"/>
      <c r="D144" s="35"/>
      <c r="E144" s="35"/>
      <c r="F144" s="36"/>
      <c r="G144" s="68" t="s">
        <v>232</v>
      </c>
      <c r="H144" s="69" t="s">
        <v>316</v>
      </c>
      <c r="I144" s="79">
        <f>I145</f>
        <v>330724</v>
      </c>
      <c r="J144" s="40"/>
      <c r="K144" s="41"/>
      <c r="L144" s="42"/>
      <c r="M144" s="28"/>
      <c r="N144" s="15"/>
      <c r="O144" s="15"/>
    </row>
    <row r="145" spans="1:15" ht="38.25" customHeight="1">
      <c r="A145" s="35"/>
      <c r="B145" s="35"/>
      <c r="C145" s="35"/>
      <c r="D145" s="35"/>
      <c r="E145" s="35"/>
      <c r="F145" s="36"/>
      <c r="G145" s="68" t="s">
        <v>269</v>
      </c>
      <c r="H145" s="69" t="s">
        <v>317</v>
      </c>
      <c r="I145" s="79">
        <f>I146+I149+I150+I152+I155</f>
        <v>330724</v>
      </c>
      <c r="J145" s="40"/>
      <c r="K145" s="41"/>
      <c r="L145" s="42"/>
      <c r="M145" s="28"/>
      <c r="N145" s="15"/>
      <c r="O145" s="15"/>
    </row>
    <row r="146" spans="1:15" ht="66" customHeight="1">
      <c r="A146" s="35" t="s">
        <v>92</v>
      </c>
      <c r="B146" s="35" t="s">
        <v>232</v>
      </c>
      <c r="C146" s="35" t="s">
        <v>234</v>
      </c>
      <c r="D146" s="35" t="s">
        <v>246</v>
      </c>
      <c r="E146" s="35" t="s">
        <v>318</v>
      </c>
      <c r="F146" s="36" t="s">
        <v>319</v>
      </c>
      <c r="G146" s="63" t="s">
        <v>320</v>
      </c>
      <c r="H146" s="64" t="s">
        <v>321</v>
      </c>
      <c r="I146" s="65">
        <f>I147</f>
        <v>80724</v>
      </c>
      <c r="J146" s="40"/>
      <c r="K146" s="41"/>
      <c r="L146" s="42"/>
      <c r="M146" s="28"/>
      <c r="N146" s="15"/>
      <c r="O146" s="15"/>
    </row>
    <row r="147" spans="1:15" ht="92.25" customHeight="1">
      <c r="A147" s="35"/>
      <c r="B147" s="35"/>
      <c r="C147" s="35"/>
      <c r="D147" s="35"/>
      <c r="E147" s="35"/>
      <c r="F147" s="36"/>
      <c r="G147" s="63" t="s">
        <v>322</v>
      </c>
      <c r="H147" s="83" t="s">
        <v>323</v>
      </c>
      <c r="I147" s="65">
        <v>80724</v>
      </c>
      <c r="J147" s="40"/>
      <c r="K147" s="41"/>
      <c r="L147" s="42"/>
      <c r="M147" s="28"/>
      <c r="N147" s="15"/>
      <c r="O147" s="15"/>
    </row>
    <row r="148" spans="1:15" ht="38.25" customHeight="1">
      <c r="A148" s="35"/>
      <c r="B148" s="35"/>
      <c r="C148" s="35"/>
      <c r="D148" s="35"/>
      <c r="E148" s="35"/>
      <c r="F148" s="36"/>
      <c r="G148" s="63" t="s">
        <v>272</v>
      </c>
      <c r="H148" s="64" t="s">
        <v>284</v>
      </c>
      <c r="I148" s="65">
        <f>I150</f>
        <v>250000</v>
      </c>
      <c r="J148" s="40"/>
      <c r="K148" s="41"/>
      <c r="L148" s="42"/>
      <c r="M148" s="28"/>
      <c r="N148" s="15"/>
      <c r="O148" s="15"/>
    </row>
    <row r="149" spans="1:15" ht="135" customHeight="1" hidden="1">
      <c r="A149" s="35" t="s">
        <v>92</v>
      </c>
      <c r="B149" s="35" t="s">
        <v>232</v>
      </c>
      <c r="C149" s="35" t="s">
        <v>234</v>
      </c>
      <c r="D149" s="35" t="s">
        <v>246</v>
      </c>
      <c r="E149" s="35" t="s">
        <v>324</v>
      </c>
      <c r="F149" s="36" t="s">
        <v>325</v>
      </c>
      <c r="G149" s="63" t="s">
        <v>286</v>
      </c>
      <c r="H149" s="64" t="s">
        <v>326</v>
      </c>
      <c r="I149" s="66">
        <v>0</v>
      </c>
      <c r="J149" s="40"/>
      <c r="K149" s="41"/>
      <c r="L149" s="42"/>
      <c r="M149" s="28"/>
      <c r="N149" s="15"/>
      <c r="O149" s="15"/>
    </row>
    <row r="150" spans="1:15" ht="56.25" customHeight="1">
      <c r="A150" s="35"/>
      <c r="B150" s="35"/>
      <c r="C150" s="35"/>
      <c r="D150" s="35"/>
      <c r="E150" s="35"/>
      <c r="F150" s="36"/>
      <c r="G150" s="63" t="s">
        <v>286</v>
      </c>
      <c r="H150" s="64" t="s">
        <v>327</v>
      </c>
      <c r="I150" s="65">
        <v>250000</v>
      </c>
      <c r="J150" s="40"/>
      <c r="K150" s="41"/>
      <c r="L150" s="42"/>
      <c r="M150" s="28"/>
      <c r="N150" s="15"/>
      <c r="O150" s="15"/>
    </row>
    <row r="151" spans="1:15" ht="119.25" customHeight="1" hidden="1">
      <c r="A151" s="35"/>
      <c r="B151" s="35"/>
      <c r="C151" s="35"/>
      <c r="D151" s="35"/>
      <c r="E151" s="35"/>
      <c r="F151" s="36"/>
      <c r="G151" s="63" t="s">
        <v>286</v>
      </c>
      <c r="H151" s="64" t="s">
        <v>328</v>
      </c>
      <c r="I151" s="65"/>
      <c r="J151" s="40"/>
      <c r="K151" s="41"/>
      <c r="L151" s="42"/>
      <c r="M151" s="28"/>
      <c r="N151" s="15"/>
      <c r="O151" s="15"/>
    </row>
    <row r="152" spans="1:15" ht="147" customHeight="1" hidden="1">
      <c r="A152" s="35" t="s">
        <v>92</v>
      </c>
      <c r="B152" s="35" t="s">
        <v>232</v>
      </c>
      <c r="C152" s="35" t="s">
        <v>234</v>
      </c>
      <c r="D152" s="35" t="s">
        <v>329</v>
      </c>
      <c r="E152" s="35" t="s">
        <v>329</v>
      </c>
      <c r="F152" s="36" t="s">
        <v>330</v>
      </c>
      <c r="G152" s="63" t="s">
        <v>286</v>
      </c>
      <c r="H152" s="64" t="s">
        <v>290</v>
      </c>
      <c r="I152" s="65">
        <v>0</v>
      </c>
      <c r="J152" s="40"/>
      <c r="K152" s="41"/>
      <c r="L152" s="42"/>
      <c r="M152" s="28"/>
      <c r="N152" s="15"/>
      <c r="O152" s="15"/>
    </row>
    <row r="153" spans="1:15" ht="102.75" customHeight="1" hidden="1">
      <c r="A153" s="35" t="s">
        <v>92</v>
      </c>
      <c r="B153" s="35" t="s">
        <v>232</v>
      </c>
      <c r="C153" s="35" t="s">
        <v>234</v>
      </c>
      <c r="D153" s="35" t="s">
        <v>329</v>
      </c>
      <c r="E153" s="35" t="s">
        <v>329</v>
      </c>
      <c r="F153" s="36" t="s">
        <v>331</v>
      </c>
      <c r="G153" s="63" t="s">
        <v>286</v>
      </c>
      <c r="H153" s="64" t="s">
        <v>332</v>
      </c>
      <c r="I153" s="65"/>
      <c r="J153" s="40"/>
      <c r="K153" s="41"/>
      <c r="L153" s="42"/>
      <c r="M153" s="28"/>
      <c r="N153" s="15"/>
      <c r="O153" s="15"/>
    </row>
    <row r="154" spans="1:15" ht="16.5" customHeight="1" hidden="1">
      <c r="A154" s="35"/>
      <c r="B154" s="35"/>
      <c r="C154" s="35"/>
      <c r="D154" s="35"/>
      <c r="E154" s="35"/>
      <c r="F154" s="36"/>
      <c r="G154" s="63"/>
      <c r="H154" s="64"/>
      <c r="I154" s="65"/>
      <c r="J154" s="40"/>
      <c r="K154" s="41"/>
      <c r="L154" s="42"/>
      <c r="M154" s="28"/>
      <c r="N154" s="15"/>
      <c r="O154" s="15"/>
    </row>
    <row r="155" spans="1:15" ht="222.75" customHeight="1" hidden="1">
      <c r="A155" s="35"/>
      <c r="B155" s="35"/>
      <c r="C155" s="35"/>
      <c r="D155" s="35"/>
      <c r="E155" s="35"/>
      <c r="F155" s="36"/>
      <c r="G155" s="63" t="s">
        <v>286</v>
      </c>
      <c r="H155" s="64" t="s">
        <v>291</v>
      </c>
      <c r="I155" s="66">
        <v>0</v>
      </c>
      <c r="J155" s="40"/>
      <c r="K155" s="41"/>
      <c r="L155" s="42"/>
      <c r="M155" s="28"/>
      <c r="N155" s="15"/>
      <c r="O155" s="15"/>
    </row>
    <row r="156" spans="1:15" ht="19.5" customHeight="1">
      <c r="A156" s="35"/>
      <c r="B156" s="35"/>
      <c r="C156" s="35"/>
      <c r="D156" s="35"/>
      <c r="E156" s="35"/>
      <c r="F156" s="36"/>
      <c r="G156" s="68" t="s">
        <v>329</v>
      </c>
      <c r="H156" s="84" t="s">
        <v>333</v>
      </c>
      <c r="I156" s="70">
        <f>I157+I163+I159+I161</f>
        <v>292528.5</v>
      </c>
      <c r="J156" s="40"/>
      <c r="K156" s="41"/>
      <c r="L156" s="42"/>
      <c r="M156" s="28"/>
      <c r="N156" s="15"/>
      <c r="O156" s="15"/>
    </row>
    <row r="157" spans="1:20" ht="96" customHeight="1">
      <c r="A157" s="35"/>
      <c r="B157" s="35"/>
      <c r="C157" s="35"/>
      <c r="D157" s="35"/>
      <c r="E157" s="35"/>
      <c r="F157" s="36"/>
      <c r="G157" s="63" t="s">
        <v>334</v>
      </c>
      <c r="H157" s="64" t="s">
        <v>335</v>
      </c>
      <c r="I157" s="66">
        <f>I158</f>
        <v>188000</v>
      </c>
      <c r="J157" s="40"/>
      <c r="K157" s="41"/>
      <c r="L157" s="42"/>
      <c r="M157" s="28"/>
      <c r="N157" s="15"/>
      <c r="O157" s="15"/>
      <c r="T157" s="85"/>
    </row>
    <row r="158" spans="1:15" ht="114.75" customHeight="1">
      <c r="A158" s="35"/>
      <c r="B158" s="35"/>
      <c r="C158" s="35"/>
      <c r="D158" s="35"/>
      <c r="E158" s="35"/>
      <c r="F158" s="36"/>
      <c r="G158" s="63" t="s">
        <v>336</v>
      </c>
      <c r="H158" s="64" t="s">
        <v>337</v>
      </c>
      <c r="I158" s="66">
        <v>188000</v>
      </c>
      <c r="J158" s="40"/>
      <c r="K158" s="41"/>
      <c r="L158" s="42"/>
      <c r="M158" s="28"/>
      <c r="N158" s="15"/>
      <c r="O158" s="15"/>
    </row>
    <row r="159" spans="1:15" ht="108" customHeight="1">
      <c r="A159" s="35"/>
      <c r="B159" s="35"/>
      <c r="C159" s="35"/>
      <c r="D159" s="35"/>
      <c r="E159" s="35"/>
      <c r="F159" s="36"/>
      <c r="G159" s="63" t="s">
        <v>338</v>
      </c>
      <c r="H159" s="64" t="s">
        <v>339</v>
      </c>
      <c r="I159" s="66">
        <f>I160</f>
        <v>104528.5</v>
      </c>
      <c r="J159" s="40"/>
      <c r="K159" s="41"/>
      <c r="L159" s="42"/>
      <c r="M159" s="28"/>
      <c r="N159" s="15"/>
      <c r="O159" s="15"/>
    </row>
    <row r="160" spans="1:15" ht="133.5" customHeight="1">
      <c r="A160" s="35"/>
      <c r="B160" s="35"/>
      <c r="C160" s="35"/>
      <c r="D160" s="35"/>
      <c r="E160" s="35"/>
      <c r="F160" s="36"/>
      <c r="G160" s="63" t="s">
        <v>340</v>
      </c>
      <c r="H160" s="64" t="s">
        <v>341</v>
      </c>
      <c r="I160" s="66">
        <v>104528.5</v>
      </c>
      <c r="J160" s="40"/>
      <c r="K160" s="41"/>
      <c r="L160" s="42"/>
      <c r="M160" s="28"/>
      <c r="N160" s="15"/>
      <c r="O160" s="15"/>
    </row>
    <row r="161" spans="1:15" ht="93.75" customHeight="1">
      <c r="A161" s="35"/>
      <c r="B161" s="35"/>
      <c r="C161" s="35"/>
      <c r="D161" s="35"/>
      <c r="E161" s="35"/>
      <c r="F161" s="36"/>
      <c r="G161" s="63" t="s">
        <v>342</v>
      </c>
      <c r="H161" s="64" t="s">
        <v>343</v>
      </c>
      <c r="I161" s="66">
        <f>I162</f>
        <v>2957500</v>
      </c>
      <c r="J161" s="40"/>
      <c r="K161" s="41"/>
      <c r="L161" s="42"/>
      <c r="M161" s="28"/>
      <c r="N161" s="15"/>
      <c r="O161" s="15"/>
    </row>
    <row r="162" spans="1:15" ht="92.25" customHeight="1">
      <c r="A162" s="35"/>
      <c r="B162" s="35"/>
      <c r="C162" s="35"/>
      <c r="D162" s="35"/>
      <c r="E162" s="35"/>
      <c r="F162" s="36"/>
      <c r="G162" s="63" t="s">
        <v>344</v>
      </c>
      <c r="H162" s="64" t="s">
        <v>345</v>
      </c>
      <c r="I162" s="66">
        <v>2957500</v>
      </c>
      <c r="J162" s="40"/>
      <c r="K162" s="41"/>
      <c r="L162" s="42"/>
      <c r="M162" s="28"/>
      <c r="N162" s="15"/>
      <c r="O162" s="15"/>
    </row>
    <row r="163" spans="1:15" ht="35.25" customHeight="1">
      <c r="A163" s="35"/>
      <c r="B163" s="35"/>
      <c r="C163" s="35"/>
      <c r="D163" s="35"/>
      <c r="E163" s="35"/>
      <c r="F163" s="36"/>
      <c r="G163" s="66" t="s">
        <v>346</v>
      </c>
      <c r="H163" s="64" t="s">
        <v>347</v>
      </c>
      <c r="I163" s="66">
        <f>I164</f>
        <v>-2957500</v>
      </c>
      <c r="J163" s="40"/>
      <c r="K163" s="41"/>
      <c r="L163" s="42"/>
      <c r="M163" s="28"/>
      <c r="N163" s="15"/>
      <c r="O163" s="15"/>
    </row>
    <row r="164" spans="1:15" ht="36" customHeight="1">
      <c r="A164" s="35"/>
      <c r="B164" s="35"/>
      <c r="C164" s="35"/>
      <c r="D164" s="35"/>
      <c r="E164" s="35"/>
      <c r="F164" s="36"/>
      <c r="G164" s="66" t="s">
        <v>348</v>
      </c>
      <c r="H164" s="64" t="s">
        <v>349</v>
      </c>
      <c r="I164" s="66">
        <v>-2957500</v>
      </c>
      <c r="J164" s="40"/>
      <c r="K164" s="41"/>
      <c r="L164" s="42"/>
      <c r="M164" s="28"/>
      <c r="N164" s="15"/>
      <c r="O164" s="15"/>
    </row>
    <row r="165" spans="1:15" ht="22.5" customHeight="1">
      <c r="A165" s="23"/>
      <c r="B165" s="23"/>
      <c r="C165" s="23"/>
      <c r="D165" s="23"/>
      <c r="E165" s="23"/>
      <c r="F165" s="30"/>
      <c r="G165" s="68" t="s">
        <v>350</v>
      </c>
      <c r="H165" s="69"/>
      <c r="I165" s="79">
        <f>I25+I82</f>
        <v>735476.5</v>
      </c>
      <c r="J165" s="86"/>
      <c r="K165" s="87"/>
      <c r="L165" s="87"/>
      <c r="M165" s="87"/>
      <c r="N165" s="15"/>
      <c r="O165" s="15"/>
    </row>
    <row r="166" spans="1:13" ht="12.75">
      <c r="A166" s="88"/>
      <c r="B166" s="88"/>
      <c r="C166" s="88"/>
      <c r="D166" s="88"/>
      <c r="E166" s="88"/>
      <c r="F166" s="88"/>
      <c r="G166" s="89"/>
      <c r="H166" s="90"/>
      <c r="I166" s="91"/>
      <c r="J166" s="88"/>
      <c r="K166" s="88"/>
      <c r="L166" s="88"/>
      <c r="M166" s="88"/>
    </row>
    <row r="167" spans="1:13" ht="12.75">
      <c r="A167" s="88"/>
      <c r="B167" s="88"/>
      <c r="C167" s="88"/>
      <c r="D167" s="88"/>
      <c r="E167" s="88"/>
      <c r="F167" s="88"/>
      <c r="G167" s="88"/>
      <c r="H167" s="88"/>
      <c r="I167" s="92"/>
      <c r="J167" s="92"/>
      <c r="K167" s="88"/>
      <c r="L167" s="88"/>
      <c r="M167" s="88"/>
    </row>
  </sheetData>
  <sheetProtection selectLockedCells="1" selectUnlockedCells="1"/>
  <mergeCells count="20">
    <mergeCell ref="H1:M1"/>
    <mergeCell ref="H2:O2"/>
    <mergeCell ref="H3:O3"/>
    <mergeCell ref="H4:O4"/>
    <mergeCell ref="H5:O5"/>
    <mergeCell ref="H6:O6"/>
    <mergeCell ref="H7:O7"/>
    <mergeCell ref="H8:O8"/>
    <mergeCell ref="H11:J11"/>
    <mergeCell ref="H12:J12"/>
    <mergeCell ref="H13:J13"/>
    <mergeCell ref="H14:J14"/>
    <mergeCell ref="H15:J15"/>
    <mergeCell ref="H16:J16"/>
    <mergeCell ref="H17:J17"/>
    <mergeCell ref="H18:I18"/>
    <mergeCell ref="A19:I19"/>
    <mergeCell ref="G21:G23"/>
    <mergeCell ref="H21:H23"/>
    <mergeCell ref="I21:I2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V547"/>
  <sheetViews>
    <sheetView showGridLines="0" zoomScaleSheetLayoutView="70" workbookViewId="0" topLeftCell="B1">
      <selection activeCell="AD28" sqref="AD28"/>
    </sheetView>
  </sheetViews>
  <sheetFormatPr defaultColWidth="9.00390625" defaultRowHeight="12.75"/>
  <cols>
    <col min="1" max="1" width="0" style="14" hidden="1" customWidth="1"/>
    <col min="2" max="2" width="45.375" style="14" customWidth="1"/>
    <col min="3" max="3" width="6.375" style="14" customWidth="1"/>
    <col min="4" max="4" width="4.875" style="14" customWidth="1"/>
    <col min="5" max="5" width="4.125" style="14" customWidth="1"/>
    <col min="6" max="6" width="9.875" style="14" customWidth="1"/>
    <col min="7" max="7" width="7.00390625" style="14" customWidth="1"/>
    <col min="8" max="8" width="16.125" style="14" customWidth="1"/>
    <col min="9" max="22" width="0" style="14" hidden="1" customWidth="1"/>
    <col min="23" max="16384" width="9.125" style="14" customWidth="1"/>
  </cols>
  <sheetData>
    <row r="1" spans="2:22" ht="12.75">
      <c r="B1" s="93"/>
      <c r="C1" s="17" t="s">
        <v>351</v>
      </c>
      <c r="D1" s="17"/>
      <c r="E1" s="17"/>
      <c r="F1" s="17"/>
      <c r="G1" s="17"/>
      <c r="H1" s="17"/>
      <c r="I1" s="94"/>
      <c r="J1" s="94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2:22" ht="12.75">
      <c r="B2" s="93"/>
      <c r="C2" s="17" t="s">
        <v>352</v>
      </c>
      <c r="D2" s="17"/>
      <c r="E2" s="17"/>
      <c r="F2" s="17"/>
      <c r="G2" s="17"/>
      <c r="H2" s="17"/>
      <c r="I2" s="17"/>
      <c r="J2" s="17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2:22" ht="12.75">
      <c r="B3" s="93"/>
      <c r="C3" s="17" t="s">
        <v>353</v>
      </c>
      <c r="D3" s="17"/>
      <c r="E3" s="17"/>
      <c r="F3" s="17"/>
      <c r="G3" s="17"/>
      <c r="H3" s="17"/>
      <c r="I3" s="17"/>
      <c r="J3" s="17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2:22" ht="12.75">
      <c r="B4" s="93"/>
      <c r="C4" s="17" t="s">
        <v>354</v>
      </c>
      <c r="D4" s="17"/>
      <c r="E4" s="17"/>
      <c r="F4" s="17"/>
      <c r="G4" s="17"/>
      <c r="H4" s="17"/>
      <c r="I4" s="17"/>
      <c r="J4" s="17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2:22" ht="12.75">
      <c r="B5" s="93"/>
      <c r="C5" s="17" t="s">
        <v>355</v>
      </c>
      <c r="D5" s="17"/>
      <c r="E5" s="17"/>
      <c r="F5" s="17"/>
      <c r="G5" s="17"/>
      <c r="H5" s="17"/>
      <c r="I5" s="17"/>
      <c r="J5" s="17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2:22" ht="12.75">
      <c r="B6" s="93"/>
      <c r="C6" s="17" t="s">
        <v>356</v>
      </c>
      <c r="D6" s="17"/>
      <c r="E6" s="17"/>
      <c r="F6" s="17"/>
      <c r="G6" s="17"/>
      <c r="H6" s="17"/>
      <c r="I6" s="17"/>
      <c r="J6" s="17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2:22" ht="12.75">
      <c r="B7" s="93"/>
      <c r="C7" s="17" t="s">
        <v>353</v>
      </c>
      <c r="D7" s="17"/>
      <c r="E7" s="17"/>
      <c r="F7" s="17"/>
      <c r="G7" s="17"/>
      <c r="H7" s="17"/>
      <c r="I7" s="17"/>
      <c r="J7" s="17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2:22" ht="12.75">
      <c r="B8" s="93"/>
      <c r="C8" s="17" t="s">
        <v>357</v>
      </c>
      <c r="D8" s="17"/>
      <c r="E8" s="17"/>
      <c r="F8" s="17"/>
      <c r="G8" s="17"/>
      <c r="H8" s="17"/>
      <c r="I8" s="17"/>
      <c r="J8" s="17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2:22" ht="12.75">
      <c r="B9" s="93"/>
      <c r="C9" s="17" t="s">
        <v>358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12.75">
      <c r="B10" s="93"/>
      <c r="C10" s="17" t="s">
        <v>359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2:10" ht="12.75">
      <c r="B11" s="93"/>
      <c r="C11" s="93"/>
      <c r="D11" s="93"/>
      <c r="E11" s="93"/>
      <c r="F11" s="93"/>
      <c r="G11" s="93"/>
      <c r="H11" s="93"/>
      <c r="I11" s="93"/>
      <c r="J11" s="93"/>
    </row>
    <row r="12" spans="2:10" ht="12.75">
      <c r="B12" s="17" t="s">
        <v>360</v>
      </c>
      <c r="C12" s="17"/>
      <c r="D12" s="17"/>
      <c r="E12" s="17"/>
      <c r="F12" s="17"/>
      <c r="G12" s="17"/>
      <c r="H12" s="17"/>
      <c r="I12" s="17"/>
      <c r="J12" s="17"/>
    </row>
    <row r="13" spans="2:10" ht="12.75">
      <c r="B13" s="17" t="s">
        <v>361</v>
      </c>
      <c r="C13" s="17"/>
      <c r="D13" s="17"/>
      <c r="E13" s="17"/>
      <c r="F13" s="17"/>
      <c r="G13" s="17"/>
      <c r="H13" s="17"/>
      <c r="I13" s="17"/>
      <c r="J13" s="17"/>
    </row>
    <row r="14" spans="2:10" ht="12.75">
      <c r="B14" s="17" t="s">
        <v>362</v>
      </c>
      <c r="C14" s="17"/>
      <c r="D14" s="17"/>
      <c r="E14" s="17"/>
      <c r="F14" s="17"/>
      <c r="G14" s="17"/>
      <c r="H14" s="17"/>
      <c r="I14" s="17"/>
      <c r="J14" s="17"/>
    </row>
    <row r="15" spans="2:10" ht="12.75">
      <c r="B15" s="22" t="s">
        <v>363</v>
      </c>
      <c r="C15" s="22"/>
      <c r="D15" s="22"/>
      <c r="E15" s="22"/>
      <c r="F15" s="22"/>
      <c r="G15" s="22"/>
      <c r="H15" s="22"/>
      <c r="I15" s="22"/>
      <c r="J15" s="22"/>
    </row>
    <row r="16" spans="2:10" ht="12.75" customHeight="1">
      <c r="B16" s="22" t="s">
        <v>364</v>
      </c>
      <c r="C16" s="22"/>
      <c r="D16" s="22"/>
      <c r="E16" s="22"/>
      <c r="F16" s="22"/>
      <c r="G16" s="22"/>
      <c r="H16" s="22"/>
      <c r="I16" s="22"/>
      <c r="J16" s="22"/>
    </row>
    <row r="17" spans="2:10" ht="12.75" customHeight="1">
      <c r="B17" s="22" t="s">
        <v>365</v>
      </c>
      <c r="C17" s="22"/>
      <c r="D17" s="22"/>
      <c r="E17" s="22"/>
      <c r="F17" s="22"/>
      <c r="G17" s="22"/>
      <c r="H17" s="22"/>
      <c r="I17" s="22"/>
      <c r="J17" s="22"/>
    </row>
    <row r="18" spans="3:8" ht="12.75" customHeight="1">
      <c r="C18" s="96"/>
      <c r="D18" s="96"/>
      <c r="E18" s="96"/>
      <c r="F18" s="96"/>
      <c r="G18" s="96"/>
      <c r="H18" s="96"/>
    </row>
    <row r="19" spans="1:8" ht="41.25" customHeight="1">
      <c r="A19" s="24"/>
      <c r="B19" s="27" t="s">
        <v>366</v>
      </c>
      <c r="C19" s="27"/>
      <c r="D19" s="27"/>
      <c r="E19" s="27"/>
      <c r="F19" s="27"/>
      <c r="G19" s="27"/>
      <c r="H19" s="27"/>
    </row>
    <row r="20" spans="1:8" ht="12" customHeight="1">
      <c r="A20" s="24"/>
      <c r="B20" s="30"/>
      <c r="C20" s="30"/>
      <c r="D20" s="30"/>
      <c r="E20" s="30"/>
      <c r="F20" s="30"/>
      <c r="G20" s="30"/>
      <c r="H20" s="31" t="s">
        <v>367</v>
      </c>
    </row>
    <row r="21" spans="1:8" ht="35.25" customHeight="1">
      <c r="A21" s="89"/>
      <c r="B21" s="97" t="s">
        <v>368</v>
      </c>
      <c r="C21" s="98" t="s">
        <v>369</v>
      </c>
      <c r="D21" s="98" t="s">
        <v>370</v>
      </c>
      <c r="E21" s="98" t="s">
        <v>371</v>
      </c>
      <c r="F21" s="98" t="s">
        <v>372</v>
      </c>
      <c r="G21" s="98" t="s">
        <v>373</v>
      </c>
      <c r="H21" s="99" t="s">
        <v>91</v>
      </c>
    </row>
    <row r="22" spans="1:8" ht="0.75" customHeight="1" hidden="1">
      <c r="A22" s="89"/>
      <c r="B22" s="97"/>
      <c r="C22" s="98"/>
      <c r="D22" s="98"/>
      <c r="E22" s="98"/>
      <c r="F22" s="98"/>
      <c r="G22" s="98"/>
      <c r="H22" s="99"/>
    </row>
    <row r="23" spans="1:8" s="104" customFormat="1" ht="41.25" customHeight="1">
      <c r="A23" s="100"/>
      <c r="B23" s="101" t="s">
        <v>374</v>
      </c>
      <c r="C23" s="102" t="s">
        <v>375</v>
      </c>
      <c r="D23" s="102"/>
      <c r="E23" s="102"/>
      <c r="F23" s="102"/>
      <c r="G23" s="102"/>
      <c r="H23" s="103">
        <f aca="true" t="shared" si="0" ref="H23:H26">H24</f>
        <v>0</v>
      </c>
    </row>
    <row r="24" spans="1:9" s="104" customFormat="1" ht="18" customHeight="1">
      <c r="A24" s="100"/>
      <c r="B24" s="101" t="s">
        <v>376</v>
      </c>
      <c r="C24" s="102" t="s">
        <v>375</v>
      </c>
      <c r="D24" s="102" t="s">
        <v>377</v>
      </c>
      <c r="E24" s="102"/>
      <c r="F24" s="102"/>
      <c r="G24" s="102"/>
      <c r="H24" s="103">
        <f t="shared" si="0"/>
        <v>0</v>
      </c>
      <c r="I24" s="105"/>
    </row>
    <row r="25" spans="1:8" s="104" customFormat="1" ht="99" customHeight="1">
      <c r="A25" s="100"/>
      <c r="B25" s="101" t="s">
        <v>378</v>
      </c>
      <c r="C25" s="102" t="s">
        <v>375</v>
      </c>
      <c r="D25" s="102" t="s">
        <v>377</v>
      </c>
      <c r="E25" s="102" t="s">
        <v>379</v>
      </c>
      <c r="F25" s="102"/>
      <c r="G25" s="102"/>
      <c r="H25" s="103">
        <f t="shared" si="0"/>
        <v>0</v>
      </c>
    </row>
    <row r="26" spans="1:8" s="104" customFormat="1" ht="20.25" customHeight="1" hidden="1">
      <c r="A26" s="100"/>
      <c r="B26" s="106" t="s">
        <v>380</v>
      </c>
      <c r="C26" s="98" t="s">
        <v>375</v>
      </c>
      <c r="D26" s="98" t="s">
        <v>377</v>
      </c>
      <c r="E26" s="98" t="s">
        <v>379</v>
      </c>
      <c r="F26" s="98" t="s">
        <v>381</v>
      </c>
      <c r="G26" s="98"/>
      <c r="H26" s="107">
        <f t="shared" si="0"/>
        <v>0</v>
      </c>
    </row>
    <row r="27" spans="1:8" s="104" customFormat="1" ht="63" customHeight="1">
      <c r="A27" s="100"/>
      <c r="B27" s="106" t="s">
        <v>382</v>
      </c>
      <c r="C27" s="98" t="s">
        <v>375</v>
      </c>
      <c r="D27" s="98" t="s">
        <v>377</v>
      </c>
      <c r="E27" s="98" t="s">
        <v>379</v>
      </c>
      <c r="F27" s="98" t="s">
        <v>383</v>
      </c>
      <c r="G27" s="98"/>
      <c r="H27" s="107">
        <f>H28+H30+H32</f>
        <v>0</v>
      </c>
    </row>
    <row r="28" spans="1:8" s="104" customFormat="1" ht="116.25" customHeight="1">
      <c r="A28" s="100"/>
      <c r="B28" s="108" t="s">
        <v>384</v>
      </c>
      <c r="C28" s="98" t="s">
        <v>375</v>
      </c>
      <c r="D28" s="98" t="s">
        <v>377</v>
      </c>
      <c r="E28" s="98" t="s">
        <v>379</v>
      </c>
      <c r="F28" s="98" t="s">
        <v>383</v>
      </c>
      <c r="G28" s="98" t="s">
        <v>385</v>
      </c>
      <c r="H28" s="107">
        <f>H29</f>
        <v>-36984</v>
      </c>
    </row>
    <row r="29" spans="1:8" s="104" customFormat="1" ht="44.25" customHeight="1">
      <c r="A29" s="100"/>
      <c r="B29" s="108" t="s">
        <v>386</v>
      </c>
      <c r="C29" s="98" t="s">
        <v>375</v>
      </c>
      <c r="D29" s="98" t="s">
        <v>377</v>
      </c>
      <c r="E29" s="98" t="s">
        <v>379</v>
      </c>
      <c r="F29" s="98" t="s">
        <v>383</v>
      </c>
      <c r="G29" s="98" t="s">
        <v>387</v>
      </c>
      <c r="H29" s="107">
        <f>-33976-1008-2000</f>
        <v>-36984</v>
      </c>
    </row>
    <row r="30" spans="1:8" s="104" customFormat="1" ht="45" customHeight="1">
      <c r="A30" s="100"/>
      <c r="B30" s="108" t="s">
        <v>388</v>
      </c>
      <c r="C30" s="98" t="s">
        <v>375</v>
      </c>
      <c r="D30" s="98" t="s">
        <v>377</v>
      </c>
      <c r="E30" s="98" t="s">
        <v>379</v>
      </c>
      <c r="F30" s="98" t="s">
        <v>383</v>
      </c>
      <c r="G30" s="98" t="s">
        <v>389</v>
      </c>
      <c r="H30" s="107">
        <f>H31</f>
        <v>36984</v>
      </c>
    </row>
    <row r="31" spans="1:8" s="104" customFormat="1" ht="46.5" customHeight="1">
      <c r="A31" s="100"/>
      <c r="B31" s="108" t="s">
        <v>390</v>
      </c>
      <c r="C31" s="98" t="s">
        <v>375</v>
      </c>
      <c r="D31" s="98" t="s">
        <v>377</v>
      </c>
      <c r="E31" s="98" t="s">
        <v>379</v>
      </c>
      <c r="F31" s="98" t="s">
        <v>383</v>
      </c>
      <c r="G31" s="98" t="s">
        <v>391</v>
      </c>
      <c r="H31" s="107">
        <f>-3000+31484-1500+10000</f>
        <v>36984</v>
      </c>
    </row>
    <row r="32" spans="1:8" s="104" customFormat="1" ht="20.25" customHeight="1" hidden="1">
      <c r="A32" s="100"/>
      <c r="B32" s="108" t="s">
        <v>392</v>
      </c>
      <c r="C32" s="98" t="s">
        <v>375</v>
      </c>
      <c r="D32" s="98" t="s">
        <v>377</v>
      </c>
      <c r="E32" s="98" t="s">
        <v>379</v>
      </c>
      <c r="F32" s="98" t="s">
        <v>383</v>
      </c>
      <c r="G32" s="98" t="s">
        <v>393</v>
      </c>
      <c r="H32" s="107">
        <f>H33+H34+H35</f>
        <v>0</v>
      </c>
    </row>
    <row r="33" spans="1:8" s="104" customFormat="1" ht="20.25" customHeight="1" hidden="1">
      <c r="A33" s="100"/>
      <c r="B33" s="108" t="s">
        <v>394</v>
      </c>
      <c r="C33" s="98" t="s">
        <v>375</v>
      </c>
      <c r="D33" s="98" t="s">
        <v>377</v>
      </c>
      <c r="E33" s="98" t="s">
        <v>379</v>
      </c>
      <c r="F33" s="98" t="s">
        <v>383</v>
      </c>
      <c r="G33" s="98" t="s">
        <v>395</v>
      </c>
      <c r="H33" s="107"/>
    </row>
    <row r="34" spans="1:8" s="104" customFormat="1" ht="33" customHeight="1" hidden="1">
      <c r="A34" s="100"/>
      <c r="B34" s="108" t="s">
        <v>396</v>
      </c>
      <c r="C34" s="98" t="s">
        <v>375</v>
      </c>
      <c r="D34" s="98" t="s">
        <v>377</v>
      </c>
      <c r="E34" s="98" t="s">
        <v>397</v>
      </c>
      <c r="F34" s="98" t="s">
        <v>383</v>
      </c>
      <c r="G34" s="98" t="s">
        <v>398</v>
      </c>
      <c r="H34" s="107"/>
    </row>
    <row r="35" spans="1:8" s="104" customFormat="1" ht="20.25" customHeight="1" hidden="1">
      <c r="A35" s="100"/>
      <c r="B35" s="108" t="s">
        <v>399</v>
      </c>
      <c r="C35" s="98" t="s">
        <v>375</v>
      </c>
      <c r="D35" s="98" t="s">
        <v>377</v>
      </c>
      <c r="E35" s="98" t="s">
        <v>379</v>
      </c>
      <c r="F35" s="98" t="s">
        <v>383</v>
      </c>
      <c r="G35" s="98" t="s">
        <v>398</v>
      </c>
      <c r="H35" s="107"/>
    </row>
    <row r="36" spans="1:8" s="104" customFormat="1" ht="20.25" customHeight="1">
      <c r="A36" s="100"/>
      <c r="B36" s="101" t="s">
        <v>400</v>
      </c>
      <c r="C36" s="102" t="s">
        <v>401</v>
      </c>
      <c r="D36" s="102"/>
      <c r="E36" s="102"/>
      <c r="F36" s="102"/>
      <c r="G36" s="102"/>
      <c r="H36" s="103">
        <f>H37+H167</f>
        <v>-306799</v>
      </c>
    </row>
    <row r="37" spans="1:9" s="104" customFormat="1" ht="20.25" customHeight="1">
      <c r="A37" s="100"/>
      <c r="B37" s="101" t="s">
        <v>402</v>
      </c>
      <c r="C37" s="102" t="s">
        <v>401</v>
      </c>
      <c r="D37" s="102" t="s">
        <v>403</v>
      </c>
      <c r="E37" s="102"/>
      <c r="F37" s="102"/>
      <c r="G37" s="102"/>
      <c r="H37" s="103">
        <f>H38+H52+H94+H103</f>
        <v>-306799</v>
      </c>
      <c r="I37" s="109"/>
    </row>
    <row r="38" spans="1:8" s="104" customFormat="1" ht="20.25" customHeight="1">
      <c r="A38" s="100"/>
      <c r="B38" s="101" t="s">
        <v>404</v>
      </c>
      <c r="C38" s="102" t="s">
        <v>401</v>
      </c>
      <c r="D38" s="102" t="s">
        <v>403</v>
      </c>
      <c r="E38" s="102" t="s">
        <v>377</v>
      </c>
      <c r="F38" s="102"/>
      <c r="G38" s="102"/>
      <c r="H38" s="103">
        <f>H46+H39+H49</f>
        <v>2000000</v>
      </c>
    </row>
    <row r="39" spans="1:8" s="104" customFormat="1" ht="39.75" customHeight="1">
      <c r="A39" s="100"/>
      <c r="B39" s="101" t="s">
        <v>405</v>
      </c>
      <c r="C39" s="102" t="s">
        <v>401</v>
      </c>
      <c r="D39" s="102" t="s">
        <v>406</v>
      </c>
      <c r="E39" s="102" t="s">
        <v>377</v>
      </c>
      <c r="F39" s="102" t="s">
        <v>407</v>
      </c>
      <c r="G39" s="102"/>
      <c r="H39" s="103">
        <f>H40+H42</f>
        <v>2000000</v>
      </c>
    </row>
    <row r="40" spans="1:8" s="104" customFormat="1" ht="66.75" customHeight="1">
      <c r="A40" s="100"/>
      <c r="B40" s="106" t="s">
        <v>408</v>
      </c>
      <c r="C40" s="98" t="s">
        <v>401</v>
      </c>
      <c r="D40" s="98" t="s">
        <v>403</v>
      </c>
      <c r="E40" s="98" t="s">
        <v>377</v>
      </c>
      <c r="F40" s="98" t="s">
        <v>407</v>
      </c>
      <c r="G40" s="98" t="s">
        <v>409</v>
      </c>
      <c r="H40" s="107">
        <f>H41</f>
        <v>1959500</v>
      </c>
    </row>
    <row r="41" spans="1:8" s="104" customFormat="1" ht="96.75" customHeight="1">
      <c r="A41" s="100"/>
      <c r="B41" s="106" t="s">
        <v>410</v>
      </c>
      <c r="C41" s="98" t="s">
        <v>401</v>
      </c>
      <c r="D41" s="98" t="s">
        <v>403</v>
      </c>
      <c r="E41" s="98" t="s">
        <v>377</v>
      </c>
      <c r="F41" s="98" t="s">
        <v>407</v>
      </c>
      <c r="G41" s="98" t="s">
        <v>411</v>
      </c>
      <c r="H41" s="107">
        <f>-40500+2000000</f>
        <v>1959500</v>
      </c>
    </row>
    <row r="42" spans="1:8" s="104" customFormat="1" ht="24.75" customHeight="1">
      <c r="A42" s="100"/>
      <c r="B42" s="106" t="s">
        <v>412</v>
      </c>
      <c r="C42" s="98" t="s">
        <v>401</v>
      </c>
      <c r="D42" s="98" t="s">
        <v>403</v>
      </c>
      <c r="E42" s="98" t="s">
        <v>377</v>
      </c>
      <c r="F42" s="98" t="s">
        <v>407</v>
      </c>
      <c r="G42" s="98" t="s">
        <v>393</v>
      </c>
      <c r="H42" s="107">
        <f>H43+H44+H45</f>
        <v>40500</v>
      </c>
    </row>
    <row r="43" spans="1:8" s="104" customFormat="1" ht="39.75" customHeight="1">
      <c r="A43" s="100"/>
      <c r="B43" s="106" t="s">
        <v>413</v>
      </c>
      <c r="C43" s="98" t="s">
        <v>401</v>
      </c>
      <c r="D43" s="98" t="s">
        <v>403</v>
      </c>
      <c r="E43" s="98" t="s">
        <v>377</v>
      </c>
      <c r="F43" s="98" t="s">
        <v>407</v>
      </c>
      <c r="G43" s="98" t="s">
        <v>395</v>
      </c>
      <c r="H43" s="107">
        <v>40500</v>
      </c>
    </row>
    <row r="44" spans="1:8" s="104" customFormat="1" ht="20.25" customHeight="1" hidden="1">
      <c r="A44" s="100"/>
      <c r="B44" s="106" t="s">
        <v>399</v>
      </c>
      <c r="C44" s="98" t="s">
        <v>401</v>
      </c>
      <c r="D44" s="98" t="s">
        <v>403</v>
      </c>
      <c r="E44" s="98" t="s">
        <v>377</v>
      </c>
      <c r="F44" s="98" t="s">
        <v>407</v>
      </c>
      <c r="G44" s="98" t="s">
        <v>398</v>
      </c>
      <c r="H44" s="107"/>
    </row>
    <row r="45" spans="1:8" s="104" customFormat="1" ht="18" customHeight="1" hidden="1">
      <c r="A45" s="100"/>
      <c r="B45" s="106" t="s">
        <v>414</v>
      </c>
      <c r="C45" s="98" t="s">
        <v>401</v>
      </c>
      <c r="D45" s="98" t="s">
        <v>403</v>
      </c>
      <c r="E45" s="98" t="s">
        <v>377</v>
      </c>
      <c r="F45" s="98" t="s">
        <v>407</v>
      </c>
      <c r="G45" s="98" t="s">
        <v>415</v>
      </c>
      <c r="H45" s="107"/>
    </row>
    <row r="46" spans="1:8" s="104" customFormat="1" ht="53.25" customHeight="1" hidden="1">
      <c r="A46" s="100"/>
      <c r="B46" s="101" t="s">
        <v>416</v>
      </c>
      <c r="C46" s="98" t="s">
        <v>401</v>
      </c>
      <c r="D46" s="98" t="s">
        <v>403</v>
      </c>
      <c r="E46" s="98" t="s">
        <v>377</v>
      </c>
      <c r="F46" s="98" t="s">
        <v>417</v>
      </c>
      <c r="G46" s="98"/>
      <c r="H46" s="107">
        <f aca="true" t="shared" si="1" ref="H46:H47">H47</f>
        <v>0</v>
      </c>
    </row>
    <row r="47" spans="1:8" s="104" customFormat="1" ht="20.25" customHeight="1" hidden="1">
      <c r="A47" s="100"/>
      <c r="B47" s="106" t="s">
        <v>408</v>
      </c>
      <c r="C47" s="98" t="s">
        <v>401</v>
      </c>
      <c r="D47" s="98" t="s">
        <v>403</v>
      </c>
      <c r="E47" s="98" t="s">
        <v>377</v>
      </c>
      <c r="F47" s="98" t="s">
        <v>417</v>
      </c>
      <c r="G47" s="98" t="s">
        <v>409</v>
      </c>
      <c r="H47" s="107">
        <f t="shared" si="1"/>
        <v>0</v>
      </c>
    </row>
    <row r="48" spans="1:8" s="104" customFormat="1" ht="20.25" customHeight="1" hidden="1">
      <c r="A48" s="100"/>
      <c r="B48" s="106" t="s">
        <v>410</v>
      </c>
      <c r="C48" s="98" t="s">
        <v>401</v>
      </c>
      <c r="D48" s="98" t="s">
        <v>403</v>
      </c>
      <c r="E48" s="98" t="s">
        <v>377</v>
      </c>
      <c r="F48" s="98" t="s">
        <v>417</v>
      </c>
      <c r="G48" s="98" t="s">
        <v>411</v>
      </c>
      <c r="H48" s="107"/>
    </row>
    <row r="49" spans="1:8" s="104" customFormat="1" ht="42" customHeight="1" hidden="1">
      <c r="A49" s="100"/>
      <c r="B49" s="101" t="s">
        <v>418</v>
      </c>
      <c r="C49" s="102" t="s">
        <v>401</v>
      </c>
      <c r="D49" s="102" t="s">
        <v>403</v>
      </c>
      <c r="E49" s="102" t="s">
        <v>377</v>
      </c>
      <c r="F49" s="102" t="s">
        <v>419</v>
      </c>
      <c r="G49" s="102"/>
      <c r="H49" s="103">
        <f aca="true" t="shared" si="2" ref="H49:H50">H50</f>
        <v>0</v>
      </c>
    </row>
    <row r="50" spans="1:8" s="104" customFormat="1" ht="62.25" customHeight="1" hidden="1">
      <c r="A50" s="100"/>
      <c r="B50" s="106" t="s">
        <v>408</v>
      </c>
      <c r="C50" s="98" t="s">
        <v>401</v>
      </c>
      <c r="D50" s="98" t="s">
        <v>403</v>
      </c>
      <c r="E50" s="98" t="s">
        <v>377</v>
      </c>
      <c r="F50" s="98" t="s">
        <v>419</v>
      </c>
      <c r="G50" s="98" t="s">
        <v>409</v>
      </c>
      <c r="H50" s="107">
        <f t="shared" si="2"/>
        <v>0</v>
      </c>
    </row>
    <row r="51" spans="1:8" s="104" customFormat="1" ht="42" customHeight="1" hidden="1">
      <c r="A51" s="100"/>
      <c r="B51" s="106" t="s">
        <v>420</v>
      </c>
      <c r="C51" s="98" t="s">
        <v>401</v>
      </c>
      <c r="D51" s="98" t="s">
        <v>403</v>
      </c>
      <c r="E51" s="98" t="s">
        <v>377</v>
      </c>
      <c r="F51" s="98" t="s">
        <v>419</v>
      </c>
      <c r="G51" s="98" t="s">
        <v>421</v>
      </c>
      <c r="H51" s="107"/>
    </row>
    <row r="52" spans="1:8" s="104" customFormat="1" ht="20.25" customHeight="1">
      <c r="A52" s="100"/>
      <c r="B52" s="101" t="s">
        <v>422</v>
      </c>
      <c r="C52" s="102" t="s">
        <v>423</v>
      </c>
      <c r="D52" s="102" t="s">
        <v>403</v>
      </c>
      <c r="E52" s="102" t="s">
        <v>424</v>
      </c>
      <c r="F52" s="102"/>
      <c r="G52" s="102"/>
      <c r="H52" s="103">
        <f>H53+H64+H70+H76+H82+H85+H88+H91</f>
        <v>-2639599</v>
      </c>
    </row>
    <row r="53" spans="1:8" s="104" customFormat="1" ht="18.75" customHeight="1">
      <c r="A53" s="100"/>
      <c r="B53" s="101" t="s">
        <v>425</v>
      </c>
      <c r="C53" s="102" t="s">
        <v>401</v>
      </c>
      <c r="D53" s="102" t="s">
        <v>403</v>
      </c>
      <c r="E53" s="102" t="s">
        <v>424</v>
      </c>
      <c r="F53" s="102" t="s">
        <v>426</v>
      </c>
      <c r="G53" s="102"/>
      <c r="H53" s="103">
        <f>H58+H60+H54+H56</f>
        <v>-2702599</v>
      </c>
    </row>
    <row r="54" spans="1:8" s="104" customFormat="1" ht="113.25" customHeight="1">
      <c r="A54" s="100"/>
      <c r="B54" s="108" t="s">
        <v>384</v>
      </c>
      <c r="C54" s="98" t="s">
        <v>401</v>
      </c>
      <c r="D54" s="98" t="s">
        <v>403</v>
      </c>
      <c r="E54" s="98" t="s">
        <v>424</v>
      </c>
      <c r="F54" s="98" t="s">
        <v>426</v>
      </c>
      <c r="G54" s="98" t="s">
        <v>385</v>
      </c>
      <c r="H54" s="107">
        <f>H55</f>
        <v>124414</v>
      </c>
    </row>
    <row r="55" spans="1:8" s="104" customFormat="1" ht="44.25" customHeight="1">
      <c r="A55" s="100"/>
      <c r="B55" s="108" t="s">
        <v>386</v>
      </c>
      <c r="C55" s="98" t="s">
        <v>401</v>
      </c>
      <c r="D55" s="98" t="s">
        <v>403</v>
      </c>
      <c r="E55" s="98" t="s">
        <v>424</v>
      </c>
      <c r="F55" s="98" t="s">
        <v>426</v>
      </c>
      <c r="G55" s="98" t="s">
        <v>387</v>
      </c>
      <c r="H55" s="107">
        <f>49833+15050+46378+13153</f>
        <v>124414</v>
      </c>
    </row>
    <row r="56" spans="1:8" s="104" customFormat="1" ht="44.25" customHeight="1">
      <c r="A56" s="100"/>
      <c r="B56" s="108" t="s">
        <v>388</v>
      </c>
      <c r="C56" s="98" t="s">
        <v>401</v>
      </c>
      <c r="D56" s="98" t="s">
        <v>403</v>
      </c>
      <c r="E56" s="98" t="s">
        <v>424</v>
      </c>
      <c r="F56" s="98" t="s">
        <v>426</v>
      </c>
      <c r="G56" s="98" t="s">
        <v>389</v>
      </c>
      <c r="H56" s="107">
        <f>H57</f>
        <v>685001</v>
      </c>
    </row>
    <row r="57" spans="1:8" s="104" customFormat="1" ht="45" customHeight="1">
      <c r="A57" s="100"/>
      <c r="B57" s="108" t="s">
        <v>390</v>
      </c>
      <c r="C57" s="98" t="s">
        <v>401</v>
      </c>
      <c r="D57" s="98" t="s">
        <v>403</v>
      </c>
      <c r="E57" s="98" t="s">
        <v>424</v>
      </c>
      <c r="F57" s="98" t="s">
        <v>426</v>
      </c>
      <c r="G57" s="98" t="s">
        <v>391</v>
      </c>
      <c r="H57" s="107">
        <f>1+680000+5000</f>
        <v>685001</v>
      </c>
    </row>
    <row r="58" spans="1:8" s="104" customFormat="1" ht="59.25" customHeight="1">
      <c r="A58" s="100"/>
      <c r="B58" s="106" t="s">
        <v>408</v>
      </c>
      <c r="C58" s="98" t="s">
        <v>401</v>
      </c>
      <c r="D58" s="98" t="s">
        <v>403</v>
      </c>
      <c r="E58" s="98" t="s">
        <v>424</v>
      </c>
      <c r="F58" s="98" t="s">
        <v>426</v>
      </c>
      <c r="G58" s="98" t="s">
        <v>409</v>
      </c>
      <c r="H58" s="107">
        <f>H59</f>
        <v>-3560614</v>
      </c>
    </row>
    <row r="59" spans="1:8" s="104" customFormat="1" ht="98.25" customHeight="1">
      <c r="A59" s="100"/>
      <c r="B59" s="106" t="s">
        <v>410</v>
      </c>
      <c r="C59" s="98" t="s">
        <v>401</v>
      </c>
      <c r="D59" s="98" t="s">
        <v>403</v>
      </c>
      <c r="E59" s="98" t="s">
        <v>424</v>
      </c>
      <c r="F59" s="98" t="s">
        <v>426</v>
      </c>
      <c r="G59" s="98" t="s">
        <v>411</v>
      </c>
      <c r="H59" s="107">
        <f>-1-701600-64883-62130-32000-2700000</f>
        <v>-3560614</v>
      </c>
    </row>
    <row r="60" spans="1:8" s="104" customFormat="1" ht="20.25" customHeight="1">
      <c r="A60" s="100"/>
      <c r="B60" s="106" t="s">
        <v>412</v>
      </c>
      <c r="C60" s="98" t="s">
        <v>401</v>
      </c>
      <c r="D60" s="98" t="s">
        <v>403</v>
      </c>
      <c r="E60" s="98" t="s">
        <v>424</v>
      </c>
      <c r="F60" s="98" t="s">
        <v>426</v>
      </c>
      <c r="G60" s="98" t="s">
        <v>393</v>
      </c>
      <c r="H60" s="107">
        <f>H61+H62+H63</f>
        <v>48600</v>
      </c>
    </row>
    <row r="61" spans="1:8" s="104" customFormat="1" ht="42.75" customHeight="1">
      <c r="A61" s="100"/>
      <c r="B61" s="106" t="s">
        <v>413</v>
      </c>
      <c r="C61" s="98" t="s">
        <v>401</v>
      </c>
      <c r="D61" s="98" t="s">
        <v>403</v>
      </c>
      <c r="E61" s="98" t="s">
        <v>424</v>
      </c>
      <c r="F61" s="98" t="s">
        <v>426</v>
      </c>
      <c r="G61" s="98" t="s">
        <v>395</v>
      </c>
      <c r="H61" s="107">
        <v>32000</v>
      </c>
    </row>
    <row r="62" spans="1:8" s="104" customFormat="1" ht="20.25" customHeight="1">
      <c r="A62" s="100"/>
      <c r="B62" s="106" t="s">
        <v>399</v>
      </c>
      <c r="C62" s="98" t="s">
        <v>401</v>
      </c>
      <c r="D62" s="98" t="s">
        <v>403</v>
      </c>
      <c r="E62" s="98" t="s">
        <v>424</v>
      </c>
      <c r="F62" s="98" t="s">
        <v>426</v>
      </c>
      <c r="G62" s="98" t="s">
        <v>398</v>
      </c>
      <c r="H62" s="107">
        <v>16600</v>
      </c>
    </row>
    <row r="63" spans="1:8" s="104" customFormat="1" ht="20.25" customHeight="1" hidden="1">
      <c r="A63" s="100"/>
      <c r="B63" s="106" t="s">
        <v>414</v>
      </c>
      <c r="C63" s="98" t="s">
        <v>401</v>
      </c>
      <c r="D63" s="98" t="s">
        <v>403</v>
      </c>
      <c r="E63" s="98" t="s">
        <v>424</v>
      </c>
      <c r="F63" s="98" t="s">
        <v>426</v>
      </c>
      <c r="G63" s="98" t="s">
        <v>415</v>
      </c>
      <c r="H63" s="107"/>
    </row>
    <row r="64" spans="1:8" s="104" customFormat="1" ht="38.25" customHeight="1" hidden="1">
      <c r="A64" s="100"/>
      <c r="B64" s="101" t="s">
        <v>427</v>
      </c>
      <c r="C64" s="98" t="s">
        <v>401</v>
      </c>
      <c r="D64" s="98" t="s">
        <v>403</v>
      </c>
      <c r="E64" s="98" t="s">
        <v>424</v>
      </c>
      <c r="F64" s="98" t="s">
        <v>428</v>
      </c>
      <c r="G64" s="98"/>
      <c r="H64" s="107">
        <f>H65+H67</f>
        <v>0</v>
      </c>
    </row>
    <row r="65" spans="1:8" s="104" customFormat="1" ht="38.25" customHeight="1" hidden="1">
      <c r="A65" s="100"/>
      <c r="B65" s="106" t="s">
        <v>408</v>
      </c>
      <c r="C65" s="98" t="s">
        <v>401</v>
      </c>
      <c r="D65" s="98" t="s">
        <v>403</v>
      </c>
      <c r="E65" s="98" t="s">
        <v>424</v>
      </c>
      <c r="F65" s="98" t="s">
        <v>428</v>
      </c>
      <c r="G65" s="98" t="s">
        <v>409</v>
      </c>
      <c r="H65" s="107">
        <f>H66</f>
        <v>0</v>
      </c>
    </row>
    <row r="66" spans="1:8" s="104" customFormat="1" ht="38.25" customHeight="1" hidden="1">
      <c r="A66" s="100"/>
      <c r="B66" s="106" t="s">
        <v>410</v>
      </c>
      <c r="C66" s="98" t="s">
        <v>401</v>
      </c>
      <c r="D66" s="98" t="s">
        <v>403</v>
      </c>
      <c r="E66" s="98" t="s">
        <v>424</v>
      </c>
      <c r="F66" s="98" t="s">
        <v>428</v>
      </c>
      <c r="G66" s="98" t="s">
        <v>411</v>
      </c>
      <c r="H66" s="107"/>
    </row>
    <row r="67" spans="1:8" s="104" customFormat="1" ht="38.25" customHeight="1" hidden="1">
      <c r="A67" s="100"/>
      <c r="B67" s="106" t="s">
        <v>412</v>
      </c>
      <c r="C67" s="98" t="s">
        <v>401</v>
      </c>
      <c r="D67" s="98" t="s">
        <v>403</v>
      </c>
      <c r="E67" s="98" t="s">
        <v>424</v>
      </c>
      <c r="F67" s="98" t="s">
        <v>428</v>
      </c>
      <c r="G67" s="98" t="s">
        <v>393</v>
      </c>
      <c r="H67" s="107">
        <f>H68+H69</f>
        <v>0</v>
      </c>
    </row>
    <row r="68" spans="1:8" s="104" customFormat="1" ht="38.25" customHeight="1" hidden="1">
      <c r="A68" s="100"/>
      <c r="B68" s="106" t="s">
        <v>413</v>
      </c>
      <c r="C68" s="98" t="s">
        <v>401</v>
      </c>
      <c r="D68" s="98" t="s">
        <v>403</v>
      </c>
      <c r="E68" s="98" t="s">
        <v>424</v>
      </c>
      <c r="F68" s="98" t="s">
        <v>428</v>
      </c>
      <c r="G68" s="98" t="s">
        <v>395</v>
      </c>
      <c r="H68" s="107"/>
    </row>
    <row r="69" spans="1:8" s="104" customFormat="1" ht="20.25" customHeight="1" hidden="1">
      <c r="A69" s="100"/>
      <c r="B69" s="106" t="s">
        <v>429</v>
      </c>
      <c r="C69" s="98" t="s">
        <v>401</v>
      </c>
      <c r="D69" s="98" t="s">
        <v>403</v>
      </c>
      <c r="E69" s="98" t="s">
        <v>424</v>
      </c>
      <c r="F69" s="98" t="s">
        <v>428</v>
      </c>
      <c r="G69" s="98" t="s">
        <v>398</v>
      </c>
      <c r="H69" s="107"/>
    </row>
    <row r="70" spans="1:8" s="104" customFormat="1" ht="42" customHeight="1" hidden="1">
      <c r="A70" s="100"/>
      <c r="B70" s="101" t="s">
        <v>430</v>
      </c>
      <c r="C70" s="102" t="s">
        <v>401</v>
      </c>
      <c r="D70" s="102" t="s">
        <v>403</v>
      </c>
      <c r="E70" s="102" t="s">
        <v>424</v>
      </c>
      <c r="F70" s="102" t="s">
        <v>431</v>
      </c>
      <c r="G70" s="102"/>
      <c r="H70" s="103">
        <f>H71+H73</f>
        <v>0</v>
      </c>
    </row>
    <row r="71" spans="1:8" s="104" customFormat="1" ht="60" customHeight="1" hidden="1">
      <c r="A71" s="100"/>
      <c r="B71" s="106" t="s">
        <v>408</v>
      </c>
      <c r="C71" s="98" t="s">
        <v>401</v>
      </c>
      <c r="D71" s="98" t="s">
        <v>403</v>
      </c>
      <c r="E71" s="98" t="s">
        <v>424</v>
      </c>
      <c r="F71" s="98" t="s">
        <v>431</v>
      </c>
      <c r="G71" s="98" t="s">
        <v>409</v>
      </c>
      <c r="H71" s="107">
        <f>H72</f>
        <v>0</v>
      </c>
    </row>
    <row r="72" spans="1:8" s="104" customFormat="1" ht="98.25" customHeight="1" hidden="1">
      <c r="A72" s="100"/>
      <c r="B72" s="106" t="s">
        <v>410</v>
      </c>
      <c r="C72" s="98" t="s">
        <v>401</v>
      </c>
      <c r="D72" s="98" t="s">
        <v>403</v>
      </c>
      <c r="E72" s="98" t="s">
        <v>424</v>
      </c>
      <c r="F72" s="98" t="s">
        <v>431</v>
      </c>
      <c r="G72" s="98" t="s">
        <v>411</v>
      </c>
      <c r="H72" s="107"/>
    </row>
    <row r="73" spans="1:8" s="104" customFormat="1" ht="20.25" customHeight="1" hidden="1">
      <c r="A73" s="100"/>
      <c r="B73" s="106" t="s">
        <v>412</v>
      </c>
      <c r="C73" s="98" t="s">
        <v>401</v>
      </c>
      <c r="D73" s="98" t="s">
        <v>403</v>
      </c>
      <c r="E73" s="98" t="s">
        <v>424</v>
      </c>
      <c r="F73" s="98" t="s">
        <v>431</v>
      </c>
      <c r="G73" s="98" t="s">
        <v>393</v>
      </c>
      <c r="H73" s="107">
        <f>H74+H75</f>
        <v>0</v>
      </c>
    </row>
    <row r="74" spans="1:8" s="104" customFormat="1" ht="20.25" customHeight="1" hidden="1">
      <c r="A74" s="100"/>
      <c r="B74" s="106" t="s">
        <v>413</v>
      </c>
      <c r="C74" s="98" t="s">
        <v>401</v>
      </c>
      <c r="D74" s="98" t="s">
        <v>403</v>
      </c>
      <c r="E74" s="98" t="s">
        <v>424</v>
      </c>
      <c r="F74" s="98" t="s">
        <v>431</v>
      </c>
      <c r="G74" s="98" t="s">
        <v>395</v>
      </c>
      <c r="H74" s="107"/>
    </row>
    <row r="75" spans="1:8" s="104" customFormat="1" ht="20.25" customHeight="1" hidden="1">
      <c r="A75" s="100"/>
      <c r="B75" s="106" t="s">
        <v>429</v>
      </c>
      <c r="C75" s="98" t="s">
        <v>401</v>
      </c>
      <c r="D75" s="98" t="s">
        <v>403</v>
      </c>
      <c r="E75" s="98" t="s">
        <v>424</v>
      </c>
      <c r="F75" s="98" t="s">
        <v>431</v>
      </c>
      <c r="G75" s="98" t="s">
        <v>398</v>
      </c>
      <c r="H75" s="107"/>
    </row>
    <row r="76" spans="1:8" s="104" customFormat="1" ht="38.25" customHeight="1" hidden="1">
      <c r="A76" s="100"/>
      <c r="B76" s="101" t="s">
        <v>432</v>
      </c>
      <c r="C76" s="102" t="s">
        <v>401</v>
      </c>
      <c r="D76" s="102" t="s">
        <v>403</v>
      </c>
      <c r="E76" s="102" t="s">
        <v>424</v>
      </c>
      <c r="F76" s="102" t="s">
        <v>433</v>
      </c>
      <c r="G76" s="102"/>
      <c r="H76" s="103">
        <f>H77+H79</f>
        <v>0</v>
      </c>
    </row>
    <row r="77" spans="1:8" s="104" customFormat="1" ht="60.75" customHeight="1" hidden="1">
      <c r="A77" s="100"/>
      <c r="B77" s="106" t="s">
        <v>408</v>
      </c>
      <c r="C77" s="98" t="s">
        <v>401</v>
      </c>
      <c r="D77" s="98" t="s">
        <v>403</v>
      </c>
      <c r="E77" s="98" t="s">
        <v>424</v>
      </c>
      <c r="F77" s="98" t="s">
        <v>433</v>
      </c>
      <c r="G77" s="98" t="s">
        <v>409</v>
      </c>
      <c r="H77" s="107">
        <f>H78</f>
        <v>0</v>
      </c>
    </row>
    <row r="78" spans="1:8" s="104" customFormat="1" ht="95.25" customHeight="1" hidden="1">
      <c r="A78" s="100"/>
      <c r="B78" s="106" t="s">
        <v>410</v>
      </c>
      <c r="C78" s="98" t="s">
        <v>401</v>
      </c>
      <c r="D78" s="98" t="s">
        <v>403</v>
      </c>
      <c r="E78" s="98" t="s">
        <v>424</v>
      </c>
      <c r="F78" s="98" t="s">
        <v>433</v>
      </c>
      <c r="G78" s="98" t="s">
        <v>411</v>
      </c>
      <c r="H78" s="107"/>
    </row>
    <row r="79" spans="1:8" s="104" customFormat="1" ht="20.25" customHeight="1" hidden="1">
      <c r="A79" s="100"/>
      <c r="B79" s="106" t="s">
        <v>412</v>
      </c>
      <c r="C79" s="98" t="s">
        <v>401</v>
      </c>
      <c r="D79" s="98" t="s">
        <v>403</v>
      </c>
      <c r="E79" s="98" t="s">
        <v>424</v>
      </c>
      <c r="F79" s="98" t="s">
        <v>433</v>
      </c>
      <c r="G79" s="98" t="s">
        <v>393</v>
      </c>
      <c r="H79" s="107">
        <f>H80+H81</f>
        <v>0</v>
      </c>
    </row>
    <row r="80" spans="1:8" s="104" customFormat="1" ht="20.25" customHeight="1" hidden="1">
      <c r="A80" s="100"/>
      <c r="B80" s="106" t="s">
        <v>413</v>
      </c>
      <c r="C80" s="98" t="s">
        <v>401</v>
      </c>
      <c r="D80" s="98" t="s">
        <v>403</v>
      </c>
      <c r="E80" s="98" t="s">
        <v>424</v>
      </c>
      <c r="F80" s="98" t="s">
        <v>433</v>
      </c>
      <c r="G80" s="98" t="s">
        <v>395</v>
      </c>
      <c r="H80" s="107"/>
    </row>
    <row r="81" spans="1:8" s="104" customFormat="1" ht="20.25" customHeight="1" hidden="1">
      <c r="A81" s="100"/>
      <c r="B81" s="106" t="s">
        <v>429</v>
      </c>
      <c r="C81" s="98" t="s">
        <v>401</v>
      </c>
      <c r="D81" s="98" t="s">
        <v>403</v>
      </c>
      <c r="E81" s="98" t="s">
        <v>424</v>
      </c>
      <c r="F81" s="98" t="s">
        <v>433</v>
      </c>
      <c r="G81" s="98" t="s">
        <v>398</v>
      </c>
      <c r="H81" s="107"/>
    </row>
    <row r="82" spans="1:8" s="104" customFormat="1" ht="20.25" customHeight="1" hidden="1">
      <c r="A82" s="100"/>
      <c r="B82" s="101" t="s">
        <v>434</v>
      </c>
      <c r="C82" s="98" t="s">
        <v>401</v>
      </c>
      <c r="D82" s="98" t="s">
        <v>403</v>
      </c>
      <c r="E82" s="98" t="s">
        <v>424</v>
      </c>
      <c r="F82" s="98" t="s">
        <v>435</v>
      </c>
      <c r="G82" s="98"/>
      <c r="H82" s="107">
        <f aca="true" t="shared" si="3" ref="H82:H83">H83</f>
        <v>0</v>
      </c>
    </row>
    <row r="83" spans="1:8" s="104" customFormat="1" ht="20.25" customHeight="1" hidden="1">
      <c r="A83" s="100"/>
      <c r="B83" s="106" t="s">
        <v>408</v>
      </c>
      <c r="C83" s="98" t="s">
        <v>401</v>
      </c>
      <c r="D83" s="98" t="s">
        <v>403</v>
      </c>
      <c r="E83" s="98" t="s">
        <v>424</v>
      </c>
      <c r="F83" s="98" t="s">
        <v>435</v>
      </c>
      <c r="G83" s="98" t="s">
        <v>409</v>
      </c>
      <c r="H83" s="107">
        <f t="shared" si="3"/>
        <v>0</v>
      </c>
    </row>
    <row r="84" spans="1:8" s="104" customFormat="1" ht="20.25" customHeight="1" hidden="1">
      <c r="A84" s="100"/>
      <c r="B84" s="106" t="s">
        <v>410</v>
      </c>
      <c r="C84" s="98" t="s">
        <v>401</v>
      </c>
      <c r="D84" s="98" t="s">
        <v>403</v>
      </c>
      <c r="E84" s="98" t="s">
        <v>424</v>
      </c>
      <c r="F84" s="98" t="s">
        <v>435</v>
      </c>
      <c r="G84" s="98" t="s">
        <v>411</v>
      </c>
      <c r="H84" s="107"/>
    </row>
    <row r="85" spans="1:8" s="104" customFormat="1" ht="20.25" customHeight="1" hidden="1">
      <c r="A85" s="100"/>
      <c r="B85" s="101" t="s">
        <v>436</v>
      </c>
      <c r="C85" s="98" t="s">
        <v>401</v>
      </c>
      <c r="D85" s="98" t="s">
        <v>403</v>
      </c>
      <c r="E85" s="98" t="s">
        <v>424</v>
      </c>
      <c r="F85" s="98" t="s">
        <v>437</v>
      </c>
      <c r="G85" s="98"/>
      <c r="H85" s="107">
        <f aca="true" t="shared" si="4" ref="H85:H86">H86</f>
        <v>0</v>
      </c>
    </row>
    <row r="86" spans="1:8" s="104" customFormat="1" ht="20.25" customHeight="1" hidden="1">
      <c r="A86" s="100"/>
      <c r="B86" s="106" t="s">
        <v>408</v>
      </c>
      <c r="C86" s="98" t="s">
        <v>401</v>
      </c>
      <c r="D86" s="98" t="s">
        <v>403</v>
      </c>
      <c r="E86" s="98" t="s">
        <v>424</v>
      </c>
      <c r="F86" s="98" t="s">
        <v>437</v>
      </c>
      <c r="G86" s="98" t="s">
        <v>409</v>
      </c>
      <c r="H86" s="107">
        <f t="shared" si="4"/>
        <v>0</v>
      </c>
    </row>
    <row r="87" spans="1:8" s="104" customFormat="1" ht="20.25" customHeight="1" hidden="1">
      <c r="A87" s="100"/>
      <c r="B87" s="106" t="s">
        <v>420</v>
      </c>
      <c r="C87" s="98" t="s">
        <v>401</v>
      </c>
      <c r="D87" s="98" t="s">
        <v>403</v>
      </c>
      <c r="E87" s="98" t="s">
        <v>424</v>
      </c>
      <c r="F87" s="98" t="s">
        <v>437</v>
      </c>
      <c r="G87" s="98" t="s">
        <v>421</v>
      </c>
      <c r="H87" s="107"/>
    </row>
    <row r="88" spans="1:8" s="104" customFormat="1" ht="40.5" customHeight="1" hidden="1">
      <c r="A88" s="100"/>
      <c r="B88" s="101" t="s">
        <v>418</v>
      </c>
      <c r="C88" s="98" t="s">
        <v>401</v>
      </c>
      <c r="D88" s="98" t="s">
        <v>403</v>
      </c>
      <c r="E88" s="98" t="s">
        <v>424</v>
      </c>
      <c r="F88" s="98" t="s">
        <v>419</v>
      </c>
      <c r="G88" s="98"/>
      <c r="H88" s="107">
        <f aca="true" t="shared" si="5" ref="H88:H89">H89</f>
        <v>0</v>
      </c>
    </row>
    <row r="89" spans="1:8" s="104" customFormat="1" ht="57.75" customHeight="1" hidden="1">
      <c r="A89" s="100"/>
      <c r="B89" s="106" t="s">
        <v>408</v>
      </c>
      <c r="C89" s="98" t="s">
        <v>401</v>
      </c>
      <c r="D89" s="98" t="s">
        <v>403</v>
      </c>
      <c r="E89" s="98" t="s">
        <v>424</v>
      </c>
      <c r="F89" s="98" t="s">
        <v>419</v>
      </c>
      <c r="G89" s="98" t="s">
        <v>409</v>
      </c>
      <c r="H89" s="107">
        <f t="shared" si="5"/>
        <v>0</v>
      </c>
    </row>
    <row r="90" spans="1:8" s="104" customFormat="1" ht="39" customHeight="1" hidden="1">
      <c r="A90" s="100"/>
      <c r="B90" s="106" t="s">
        <v>420</v>
      </c>
      <c r="C90" s="98" t="s">
        <v>401</v>
      </c>
      <c r="D90" s="98" t="s">
        <v>403</v>
      </c>
      <c r="E90" s="98" t="s">
        <v>424</v>
      </c>
      <c r="F90" s="98" t="s">
        <v>419</v>
      </c>
      <c r="G90" s="98" t="s">
        <v>421</v>
      </c>
      <c r="H90" s="107"/>
    </row>
    <row r="91" spans="1:8" s="104" customFormat="1" ht="112.5" customHeight="1">
      <c r="A91" s="100"/>
      <c r="B91" s="101" t="s">
        <v>438</v>
      </c>
      <c r="C91" s="102" t="s">
        <v>401</v>
      </c>
      <c r="D91" s="102" t="s">
        <v>403</v>
      </c>
      <c r="E91" s="102" t="s">
        <v>424</v>
      </c>
      <c r="F91" s="102" t="s">
        <v>439</v>
      </c>
      <c r="G91" s="102"/>
      <c r="H91" s="103">
        <f aca="true" t="shared" si="6" ref="H91:H92">H92</f>
        <v>63000</v>
      </c>
    </row>
    <row r="92" spans="1:8" s="104" customFormat="1" ht="60" customHeight="1">
      <c r="A92" s="100"/>
      <c r="B92" s="106" t="s">
        <v>408</v>
      </c>
      <c r="C92" s="98" t="s">
        <v>401</v>
      </c>
      <c r="D92" s="98" t="s">
        <v>403</v>
      </c>
      <c r="E92" s="98" t="s">
        <v>424</v>
      </c>
      <c r="F92" s="98" t="s">
        <v>439</v>
      </c>
      <c r="G92" s="98" t="s">
        <v>409</v>
      </c>
      <c r="H92" s="107">
        <f t="shared" si="6"/>
        <v>63000</v>
      </c>
    </row>
    <row r="93" spans="1:8" s="104" customFormat="1" ht="34.5" customHeight="1">
      <c r="A93" s="100"/>
      <c r="B93" s="106" t="s">
        <v>420</v>
      </c>
      <c r="C93" s="98" t="s">
        <v>401</v>
      </c>
      <c r="D93" s="98" t="s">
        <v>403</v>
      </c>
      <c r="E93" s="98" t="s">
        <v>424</v>
      </c>
      <c r="F93" s="98" t="s">
        <v>439</v>
      </c>
      <c r="G93" s="98" t="s">
        <v>421</v>
      </c>
      <c r="H93" s="107">
        <v>63000</v>
      </c>
    </row>
    <row r="94" spans="1:8" s="104" customFormat="1" ht="42.75" customHeight="1">
      <c r="A94" s="100"/>
      <c r="B94" s="101" t="s">
        <v>440</v>
      </c>
      <c r="C94" s="102" t="s">
        <v>401</v>
      </c>
      <c r="D94" s="102" t="s">
        <v>403</v>
      </c>
      <c r="E94" s="102" t="s">
        <v>403</v>
      </c>
      <c r="F94" s="102"/>
      <c r="G94" s="102"/>
      <c r="H94" s="103">
        <f>H95+H99</f>
        <v>-71299</v>
      </c>
    </row>
    <row r="95" spans="1:8" s="104" customFormat="1" ht="60" customHeight="1">
      <c r="A95" s="100"/>
      <c r="B95" s="101" t="s">
        <v>441</v>
      </c>
      <c r="C95" s="102" t="s">
        <v>401</v>
      </c>
      <c r="D95" s="102" t="s">
        <v>403</v>
      </c>
      <c r="E95" s="102" t="s">
        <v>403</v>
      </c>
      <c r="F95" s="102" t="s">
        <v>442</v>
      </c>
      <c r="G95" s="102"/>
      <c r="H95" s="103">
        <f>H96</f>
        <v>-71299</v>
      </c>
    </row>
    <row r="96" spans="1:8" s="104" customFormat="1" ht="60" customHeight="1">
      <c r="A96" s="100"/>
      <c r="B96" s="106" t="s">
        <v>408</v>
      </c>
      <c r="C96" s="98" t="s">
        <v>401</v>
      </c>
      <c r="D96" s="98" t="s">
        <v>403</v>
      </c>
      <c r="E96" s="98" t="s">
        <v>403</v>
      </c>
      <c r="F96" s="98" t="s">
        <v>442</v>
      </c>
      <c r="G96" s="98" t="s">
        <v>409</v>
      </c>
      <c r="H96" s="107">
        <f>H97+H98</f>
        <v>-71299</v>
      </c>
    </row>
    <row r="97" spans="1:8" s="104" customFormat="1" ht="93" customHeight="1" hidden="1">
      <c r="A97" s="100"/>
      <c r="B97" s="106" t="s">
        <v>410</v>
      </c>
      <c r="C97" s="98" t="s">
        <v>401</v>
      </c>
      <c r="D97" s="98" t="s">
        <v>403</v>
      </c>
      <c r="E97" s="98" t="s">
        <v>403</v>
      </c>
      <c r="F97" s="98" t="s">
        <v>442</v>
      </c>
      <c r="G97" s="98" t="s">
        <v>411</v>
      </c>
      <c r="H97" s="107"/>
    </row>
    <row r="98" spans="1:8" s="104" customFormat="1" ht="41.25" customHeight="1">
      <c r="A98" s="100"/>
      <c r="B98" s="106" t="s">
        <v>420</v>
      </c>
      <c r="C98" s="98" t="s">
        <v>401</v>
      </c>
      <c r="D98" s="98" t="s">
        <v>403</v>
      </c>
      <c r="E98" s="98" t="s">
        <v>403</v>
      </c>
      <c r="F98" s="98" t="s">
        <v>442</v>
      </c>
      <c r="G98" s="98" t="s">
        <v>421</v>
      </c>
      <c r="H98" s="107">
        <v>-71299</v>
      </c>
    </row>
    <row r="99" spans="1:8" s="104" customFormat="1" ht="42" customHeight="1" hidden="1">
      <c r="A99" s="100"/>
      <c r="B99" s="101" t="s">
        <v>443</v>
      </c>
      <c r="C99" s="102" t="s">
        <v>401</v>
      </c>
      <c r="D99" s="102" t="s">
        <v>403</v>
      </c>
      <c r="E99" s="102" t="s">
        <v>403</v>
      </c>
      <c r="F99" s="102" t="s">
        <v>444</v>
      </c>
      <c r="G99" s="102"/>
      <c r="H99" s="103">
        <f>H100</f>
        <v>0</v>
      </c>
    </row>
    <row r="100" spans="1:8" s="104" customFormat="1" ht="66" customHeight="1" hidden="1">
      <c r="A100" s="100"/>
      <c r="B100" s="106" t="s">
        <v>408</v>
      </c>
      <c r="C100" s="98" t="s">
        <v>401</v>
      </c>
      <c r="D100" s="98" t="s">
        <v>403</v>
      </c>
      <c r="E100" s="98" t="s">
        <v>403</v>
      </c>
      <c r="F100" s="98" t="s">
        <v>444</v>
      </c>
      <c r="G100" s="98" t="s">
        <v>409</v>
      </c>
      <c r="H100" s="107">
        <f>H101+H102</f>
        <v>0</v>
      </c>
    </row>
    <row r="101" spans="1:8" s="104" customFormat="1" ht="96" customHeight="1" hidden="1">
      <c r="A101" s="100"/>
      <c r="B101" s="106" t="s">
        <v>410</v>
      </c>
      <c r="C101" s="98" t="s">
        <v>401</v>
      </c>
      <c r="D101" s="98" t="s">
        <v>403</v>
      </c>
      <c r="E101" s="98" t="s">
        <v>403</v>
      </c>
      <c r="F101" s="98" t="s">
        <v>444</v>
      </c>
      <c r="G101" s="98" t="s">
        <v>411</v>
      </c>
      <c r="H101" s="107"/>
    </row>
    <row r="102" spans="1:8" s="104" customFormat="1" ht="38.25" customHeight="1" hidden="1">
      <c r="A102" s="100"/>
      <c r="B102" s="106" t="s">
        <v>420</v>
      </c>
      <c r="C102" s="98" t="s">
        <v>401</v>
      </c>
      <c r="D102" s="98" t="s">
        <v>403</v>
      </c>
      <c r="E102" s="98" t="s">
        <v>403</v>
      </c>
      <c r="F102" s="98" t="s">
        <v>444</v>
      </c>
      <c r="G102" s="98" t="s">
        <v>421</v>
      </c>
      <c r="H102" s="107"/>
    </row>
    <row r="103" spans="1:8" s="104" customFormat="1" ht="39.75" customHeight="1">
      <c r="A103" s="100"/>
      <c r="B103" s="101" t="s">
        <v>445</v>
      </c>
      <c r="C103" s="102" t="s">
        <v>401</v>
      </c>
      <c r="D103" s="102" t="s">
        <v>403</v>
      </c>
      <c r="E103" s="102" t="s">
        <v>446</v>
      </c>
      <c r="F103" s="102"/>
      <c r="G103" s="102"/>
      <c r="H103" s="103">
        <f>H104+H114+H117+H125+H133+H141+H146++H149+H152+H155+H158+H161+H164</f>
        <v>404099</v>
      </c>
    </row>
    <row r="104" spans="1:8" s="104" customFormat="1" ht="60" customHeight="1">
      <c r="A104" s="100"/>
      <c r="B104" s="101" t="s">
        <v>447</v>
      </c>
      <c r="C104" s="102" t="s">
        <v>401</v>
      </c>
      <c r="D104" s="102" t="s">
        <v>403</v>
      </c>
      <c r="E104" s="102" t="s">
        <v>446</v>
      </c>
      <c r="F104" s="102" t="s">
        <v>448</v>
      </c>
      <c r="G104" s="102"/>
      <c r="H104" s="103">
        <f>H105+H107+H109</f>
        <v>2599</v>
      </c>
    </row>
    <row r="105" spans="1:8" s="104" customFormat="1" ht="109.5" customHeight="1">
      <c r="A105" s="100"/>
      <c r="B105" s="108" t="s">
        <v>384</v>
      </c>
      <c r="C105" s="98" t="s">
        <v>401</v>
      </c>
      <c r="D105" s="98" t="s">
        <v>403</v>
      </c>
      <c r="E105" s="98" t="s">
        <v>446</v>
      </c>
      <c r="F105" s="98" t="s">
        <v>448</v>
      </c>
      <c r="G105" s="98" t="s">
        <v>385</v>
      </c>
      <c r="H105" s="107">
        <f>H106</f>
        <v>2716</v>
      </c>
    </row>
    <row r="106" spans="1:8" s="104" customFormat="1" ht="37.5" customHeight="1">
      <c r="A106" s="100"/>
      <c r="B106" s="108" t="s">
        <v>386</v>
      </c>
      <c r="C106" s="98" t="s">
        <v>401</v>
      </c>
      <c r="D106" s="98" t="s">
        <v>403</v>
      </c>
      <c r="E106" s="98" t="s">
        <v>446</v>
      </c>
      <c r="F106" s="98" t="s">
        <v>448</v>
      </c>
      <c r="G106" s="98" t="s">
        <v>387</v>
      </c>
      <c r="H106" s="107">
        <f>-15000+17716</f>
        <v>2716</v>
      </c>
    </row>
    <row r="107" spans="1:8" s="104" customFormat="1" ht="39.75" customHeight="1">
      <c r="A107" s="100"/>
      <c r="B107" s="108" t="s">
        <v>388</v>
      </c>
      <c r="C107" s="98" t="s">
        <v>401</v>
      </c>
      <c r="D107" s="98" t="s">
        <v>403</v>
      </c>
      <c r="E107" s="98" t="s">
        <v>446</v>
      </c>
      <c r="F107" s="98" t="s">
        <v>448</v>
      </c>
      <c r="G107" s="98" t="s">
        <v>389</v>
      </c>
      <c r="H107" s="107">
        <f>H108</f>
        <v>-117</v>
      </c>
    </row>
    <row r="108" spans="1:8" s="104" customFormat="1" ht="39.75" customHeight="1">
      <c r="A108" s="100"/>
      <c r="B108" s="108" t="s">
        <v>390</v>
      </c>
      <c r="C108" s="98" t="s">
        <v>401</v>
      </c>
      <c r="D108" s="98" t="s">
        <v>403</v>
      </c>
      <c r="E108" s="98" t="s">
        <v>446</v>
      </c>
      <c r="F108" s="98" t="s">
        <v>448</v>
      </c>
      <c r="G108" s="98" t="s">
        <v>391</v>
      </c>
      <c r="H108" s="107">
        <f>15000-17716+2599</f>
        <v>-117</v>
      </c>
    </row>
    <row r="109" spans="1:8" s="104" customFormat="1" ht="20.25" customHeight="1" hidden="1">
      <c r="A109" s="100"/>
      <c r="B109" s="106" t="s">
        <v>412</v>
      </c>
      <c r="C109" s="98" t="s">
        <v>401</v>
      </c>
      <c r="D109" s="98" t="s">
        <v>403</v>
      </c>
      <c r="E109" s="98" t="s">
        <v>446</v>
      </c>
      <c r="F109" s="98" t="s">
        <v>448</v>
      </c>
      <c r="G109" s="98" t="s">
        <v>393</v>
      </c>
      <c r="H109" s="107">
        <f>H110+H111+H112+H113</f>
        <v>0</v>
      </c>
    </row>
    <row r="110" spans="1:8" s="104" customFormat="1" ht="39.75" customHeight="1" hidden="1">
      <c r="A110" s="100"/>
      <c r="B110" s="106" t="s">
        <v>413</v>
      </c>
      <c r="C110" s="98" t="s">
        <v>401</v>
      </c>
      <c r="D110" s="98" t="s">
        <v>403</v>
      </c>
      <c r="E110" s="98" t="s">
        <v>446</v>
      </c>
      <c r="F110" s="98" t="s">
        <v>448</v>
      </c>
      <c r="G110" s="98" t="s">
        <v>395</v>
      </c>
      <c r="H110" s="107"/>
    </row>
    <row r="111" spans="1:8" s="104" customFormat="1" ht="39.75" customHeight="1" hidden="1">
      <c r="A111" s="100"/>
      <c r="B111" s="106" t="s">
        <v>429</v>
      </c>
      <c r="C111" s="98" t="s">
        <v>401</v>
      </c>
      <c r="D111" s="98" t="s">
        <v>403</v>
      </c>
      <c r="E111" s="98" t="s">
        <v>446</v>
      </c>
      <c r="F111" s="98" t="s">
        <v>448</v>
      </c>
      <c r="G111" s="98" t="s">
        <v>398</v>
      </c>
      <c r="H111" s="107"/>
    </row>
    <row r="112" spans="1:8" s="104" customFormat="1" ht="20.25" customHeight="1" hidden="1">
      <c r="A112" s="100"/>
      <c r="B112" s="106" t="s">
        <v>449</v>
      </c>
      <c r="C112" s="98" t="s">
        <v>401</v>
      </c>
      <c r="D112" s="98" t="s">
        <v>403</v>
      </c>
      <c r="E112" s="98" t="s">
        <v>446</v>
      </c>
      <c r="F112" s="98" t="s">
        <v>448</v>
      </c>
      <c r="G112" s="98" t="s">
        <v>398</v>
      </c>
      <c r="H112" s="107"/>
    </row>
    <row r="113" spans="1:8" s="104" customFormat="1" ht="20.25" customHeight="1" hidden="1">
      <c r="A113" s="100"/>
      <c r="B113" s="106" t="s">
        <v>414</v>
      </c>
      <c r="C113" s="98" t="s">
        <v>401</v>
      </c>
      <c r="D113" s="98" t="s">
        <v>403</v>
      </c>
      <c r="E113" s="98" t="s">
        <v>446</v>
      </c>
      <c r="F113" s="98" t="s">
        <v>448</v>
      </c>
      <c r="G113" s="98" t="s">
        <v>415</v>
      </c>
      <c r="H113" s="107"/>
    </row>
    <row r="114" spans="1:8" s="104" customFormat="1" ht="39.75" customHeight="1" hidden="1">
      <c r="A114" s="100"/>
      <c r="B114" s="101" t="s">
        <v>450</v>
      </c>
      <c r="C114" s="102" t="s">
        <v>401</v>
      </c>
      <c r="D114" s="102" t="s">
        <v>403</v>
      </c>
      <c r="E114" s="102" t="s">
        <v>446</v>
      </c>
      <c r="F114" s="102" t="s">
        <v>451</v>
      </c>
      <c r="G114" s="102"/>
      <c r="H114" s="103">
        <f aca="true" t="shared" si="7" ref="H114:H115">H115</f>
        <v>0</v>
      </c>
    </row>
    <row r="115" spans="1:8" s="104" customFormat="1" ht="61.5" customHeight="1" hidden="1">
      <c r="A115" s="100"/>
      <c r="B115" s="106" t="s">
        <v>408</v>
      </c>
      <c r="C115" s="98" t="s">
        <v>401</v>
      </c>
      <c r="D115" s="98" t="s">
        <v>403</v>
      </c>
      <c r="E115" s="98" t="s">
        <v>446</v>
      </c>
      <c r="F115" s="98" t="s">
        <v>451</v>
      </c>
      <c r="G115" s="98" t="s">
        <v>409</v>
      </c>
      <c r="H115" s="107">
        <f t="shared" si="7"/>
        <v>0</v>
      </c>
    </row>
    <row r="116" spans="1:8" s="104" customFormat="1" ht="100.5" customHeight="1" hidden="1">
      <c r="A116" s="100"/>
      <c r="B116" s="106" t="s">
        <v>410</v>
      </c>
      <c r="C116" s="98" t="s">
        <v>401</v>
      </c>
      <c r="D116" s="98" t="s">
        <v>403</v>
      </c>
      <c r="E116" s="98" t="s">
        <v>446</v>
      </c>
      <c r="F116" s="98" t="s">
        <v>451</v>
      </c>
      <c r="G116" s="98" t="s">
        <v>411</v>
      </c>
      <c r="H116" s="107"/>
    </row>
    <row r="117" spans="1:8" s="104" customFormat="1" ht="53.25" customHeight="1">
      <c r="A117" s="100"/>
      <c r="B117" s="101" t="s">
        <v>452</v>
      </c>
      <c r="C117" s="102" t="s">
        <v>401</v>
      </c>
      <c r="D117" s="102" t="s">
        <v>403</v>
      </c>
      <c r="E117" s="102" t="s">
        <v>446</v>
      </c>
      <c r="F117" s="102" t="s">
        <v>453</v>
      </c>
      <c r="G117" s="102"/>
      <c r="H117" s="103">
        <f>H118+H120+H122</f>
        <v>0</v>
      </c>
    </row>
    <row r="118" spans="1:8" s="104" customFormat="1" ht="114" customHeight="1">
      <c r="A118" s="100"/>
      <c r="B118" s="108" t="s">
        <v>384</v>
      </c>
      <c r="C118" s="98" t="s">
        <v>401</v>
      </c>
      <c r="D118" s="98" t="s">
        <v>403</v>
      </c>
      <c r="E118" s="98" t="s">
        <v>446</v>
      </c>
      <c r="F118" s="98" t="s">
        <v>454</v>
      </c>
      <c r="G118" s="98" t="s">
        <v>385</v>
      </c>
      <c r="H118" s="107">
        <f>H119</f>
        <v>-163200</v>
      </c>
    </row>
    <row r="119" spans="1:8" s="104" customFormat="1" ht="39" customHeight="1">
      <c r="A119" s="100"/>
      <c r="B119" s="108" t="s">
        <v>386</v>
      </c>
      <c r="C119" s="98" t="s">
        <v>401</v>
      </c>
      <c r="D119" s="98" t="s">
        <v>403</v>
      </c>
      <c r="E119" s="98" t="s">
        <v>446</v>
      </c>
      <c r="F119" s="98" t="s">
        <v>454</v>
      </c>
      <c r="G119" s="98" t="s">
        <v>387</v>
      </c>
      <c r="H119" s="107">
        <f>-13200-150000</f>
        <v>-163200</v>
      </c>
    </row>
    <row r="120" spans="1:8" s="104" customFormat="1" ht="36.75" customHeight="1">
      <c r="A120" s="100"/>
      <c r="B120" s="108" t="s">
        <v>388</v>
      </c>
      <c r="C120" s="98" t="s">
        <v>401</v>
      </c>
      <c r="D120" s="98" t="s">
        <v>403</v>
      </c>
      <c r="E120" s="98" t="s">
        <v>446</v>
      </c>
      <c r="F120" s="98" t="s">
        <v>454</v>
      </c>
      <c r="G120" s="98" t="s">
        <v>389</v>
      </c>
      <c r="H120" s="107">
        <f>H121</f>
        <v>163200</v>
      </c>
    </row>
    <row r="121" spans="1:8" s="104" customFormat="1" ht="37.5" customHeight="1">
      <c r="A121" s="100"/>
      <c r="B121" s="108" t="s">
        <v>390</v>
      </c>
      <c r="C121" s="98" t="s">
        <v>401</v>
      </c>
      <c r="D121" s="98" t="s">
        <v>403</v>
      </c>
      <c r="E121" s="98" t="s">
        <v>446</v>
      </c>
      <c r="F121" s="98" t="s">
        <v>454</v>
      </c>
      <c r="G121" s="98" t="s">
        <v>391</v>
      </c>
      <c r="H121" s="107">
        <f>13200+150000</f>
        <v>163200</v>
      </c>
    </row>
    <row r="122" spans="1:8" s="104" customFormat="1" ht="20.25" customHeight="1" hidden="1">
      <c r="A122" s="100"/>
      <c r="B122" s="106" t="s">
        <v>412</v>
      </c>
      <c r="C122" s="98" t="s">
        <v>401</v>
      </c>
      <c r="D122" s="98" t="s">
        <v>403</v>
      </c>
      <c r="E122" s="98" t="s">
        <v>446</v>
      </c>
      <c r="F122" s="98" t="s">
        <v>454</v>
      </c>
      <c r="G122" s="98" t="s">
        <v>393</v>
      </c>
      <c r="H122" s="107">
        <f>H123+H124</f>
        <v>0</v>
      </c>
    </row>
    <row r="123" spans="1:8" s="104" customFormat="1" ht="20.25" customHeight="1" hidden="1">
      <c r="A123" s="100"/>
      <c r="B123" s="106" t="s">
        <v>413</v>
      </c>
      <c r="C123" s="98" t="s">
        <v>401</v>
      </c>
      <c r="D123" s="98" t="s">
        <v>403</v>
      </c>
      <c r="E123" s="98" t="s">
        <v>446</v>
      </c>
      <c r="F123" s="98" t="s">
        <v>454</v>
      </c>
      <c r="G123" s="98" t="s">
        <v>395</v>
      </c>
      <c r="H123" s="107"/>
    </row>
    <row r="124" spans="1:8" s="104" customFormat="1" ht="20.25" customHeight="1" hidden="1">
      <c r="A124" s="100"/>
      <c r="B124" s="106" t="s">
        <v>399</v>
      </c>
      <c r="C124" s="98" t="s">
        <v>401</v>
      </c>
      <c r="D124" s="98" t="s">
        <v>403</v>
      </c>
      <c r="E124" s="98" t="s">
        <v>446</v>
      </c>
      <c r="F124" s="98" t="s">
        <v>454</v>
      </c>
      <c r="G124" s="98" t="s">
        <v>398</v>
      </c>
      <c r="H124" s="107"/>
    </row>
    <row r="125" spans="1:8" s="104" customFormat="1" ht="61.5" customHeight="1">
      <c r="A125" s="100"/>
      <c r="B125" s="101" t="s">
        <v>455</v>
      </c>
      <c r="C125" s="102" t="s">
        <v>401</v>
      </c>
      <c r="D125" s="102" t="s">
        <v>403</v>
      </c>
      <c r="E125" s="102" t="s">
        <v>446</v>
      </c>
      <c r="F125" s="102" t="s">
        <v>456</v>
      </c>
      <c r="G125" s="102"/>
      <c r="H125" s="103">
        <f>H126+H128+H130</f>
        <v>700000</v>
      </c>
    </row>
    <row r="126" spans="1:8" s="104" customFormat="1" ht="111" customHeight="1">
      <c r="A126" s="100"/>
      <c r="B126" s="108" t="s">
        <v>384</v>
      </c>
      <c r="C126" s="98" t="s">
        <v>401</v>
      </c>
      <c r="D126" s="98" t="s">
        <v>403</v>
      </c>
      <c r="E126" s="98" t="s">
        <v>446</v>
      </c>
      <c r="F126" s="98" t="s">
        <v>456</v>
      </c>
      <c r="G126" s="98" t="s">
        <v>385</v>
      </c>
      <c r="H126" s="107">
        <f>H127</f>
        <v>700000</v>
      </c>
    </row>
    <row r="127" spans="1:8" s="104" customFormat="1" ht="40.5" customHeight="1">
      <c r="A127" s="100"/>
      <c r="B127" s="108" t="s">
        <v>386</v>
      </c>
      <c r="C127" s="98" t="s">
        <v>401</v>
      </c>
      <c r="D127" s="98" t="s">
        <v>403</v>
      </c>
      <c r="E127" s="98" t="s">
        <v>446</v>
      </c>
      <c r="F127" s="98" t="s">
        <v>456</v>
      </c>
      <c r="G127" s="98" t="s">
        <v>387</v>
      </c>
      <c r="H127" s="107">
        <v>700000</v>
      </c>
    </row>
    <row r="128" spans="1:8" s="104" customFormat="1" ht="20.25" customHeight="1" hidden="1">
      <c r="A128" s="100"/>
      <c r="B128" s="108" t="s">
        <v>388</v>
      </c>
      <c r="C128" s="98" t="s">
        <v>401</v>
      </c>
      <c r="D128" s="98" t="s">
        <v>403</v>
      </c>
      <c r="E128" s="98" t="s">
        <v>446</v>
      </c>
      <c r="F128" s="98" t="s">
        <v>456</v>
      </c>
      <c r="G128" s="98" t="s">
        <v>389</v>
      </c>
      <c r="H128" s="107">
        <f>H129</f>
        <v>0</v>
      </c>
    </row>
    <row r="129" spans="1:8" s="104" customFormat="1" ht="20.25" customHeight="1" hidden="1">
      <c r="A129" s="100"/>
      <c r="B129" s="108" t="s">
        <v>390</v>
      </c>
      <c r="C129" s="98" t="s">
        <v>401</v>
      </c>
      <c r="D129" s="98" t="s">
        <v>403</v>
      </c>
      <c r="E129" s="98" t="s">
        <v>446</v>
      </c>
      <c r="F129" s="98" t="s">
        <v>456</v>
      </c>
      <c r="G129" s="98" t="s">
        <v>391</v>
      </c>
      <c r="H129" s="107"/>
    </row>
    <row r="130" spans="1:8" s="104" customFormat="1" ht="20.25" customHeight="1" hidden="1">
      <c r="A130" s="100"/>
      <c r="B130" s="106" t="s">
        <v>412</v>
      </c>
      <c r="C130" s="98" t="s">
        <v>401</v>
      </c>
      <c r="D130" s="98" t="s">
        <v>403</v>
      </c>
      <c r="E130" s="98" t="s">
        <v>446</v>
      </c>
      <c r="F130" s="98" t="s">
        <v>456</v>
      </c>
      <c r="G130" s="98" t="s">
        <v>393</v>
      </c>
      <c r="H130" s="107">
        <f>H131+H132</f>
        <v>0</v>
      </c>
    </row>
    <row r="131" spans="1:8" s="104" customFormat="1" ht="20.25" customHeight="1" hidden="1">
      <c r="A131" s="100"/>
      <c r="B131" s="106" t="s">
        <v>413</v>
      </c>
      <c r="C131" s="98" t="s">
        <v>401</v>
      </c>
      <c r="D131" s="98" t="s">
        <v>403</v>
      </c>
      <c r="E131" s="98" t="s">
        <v>446</v>
      </c>
      <c r="F131" s="98" t="s">
        <v>456</v>
      </c>
      <c r="G131" s="98" t="s">
        <v>395</v>
      </c>
      <c r="H131" s="107"/>
    </row>
    <row r="132" spans="1:8" s="104" customFormat="1" ht="20.25" customHeight="1" hidden="1">
      <c r="A132" s="100"/>
      <c r="B132" s="106" t="s">
        <v>429</v>
      </c>
      <c r="C132" s="98" t="s">
        <v>401</v>
      </c>
      <c r="D132" s="98" t="s">
        <v>403</v>
      </c>
      <c r="E132" s="98" t="s">
        <v>446</v>
      </c>
      <c r="F132" s="98" t="s">
        <v>456</v>
      </c>
      <c r="G132" s="98" t="s">
        <v>398</v>
      </c>
      <c r="H132" s="107"/>
    </row>
    <row r="133" spans="1:8" s="104" customFormat="1" ht="60.75" customHeight="1">
      <c r="A133" s="100"/>
      <c r="B133" s="101" t="s">
        <v>457</v>
      </c>
      <c r="C133" s="102" t="s">
        <v>401</v>
      </c>
      <c r="D133" s="102" t="s">
        <v>403</v>
      </c>
      <c r="E133" s="102" t="s">
        <v>446</v>
      </c>
      <c r="F133" s="102" t="s">
        <v>458</v>
      </c>
      <c r="G133" s="102"/>
      <c r="H133" s="103">
        <f>H134+H136+H138</f>
        <v>0</v>
      </c>
    </row>
    <row r="134" spans="1:8" s="104" customFormat="1" ht="114" customHeight="1">
      <c r="A134" s="100"/>
      <c r="B134" s="108" t="s">
        <v>459</v>
      </c>
      <c r="C134" s="98" t="s">
        <v>401</v>
      </c>
      <c r="D134" s="98" t="s">
        <v>403</v>
      </c>
      <c r="E134" s="98" t="s">
        <v>446</v>
      </c>
      <c r="F134" s="98" t="s">
        <v>458</v>
      </c>
      <c r="G134" s="98" t="s">
        <v>385</v>
      </c>
      <c r="H134" s="107">
        <f>H135</f>
        <v>-10000</v>
      </c>
    </row>
    <row r="135" spans="1:8" s="104" customFormat="1" ht="34.5" customHeight="1">
      <c r="A135" s="100"/>
      <c r="B135" s="108" t="s">
        <v>386</v>
      </c>
      <c r="C135" s="98" t="s">
        <v>401</v>
      </c>
      <c r="D135" s="98" t="s">
        <v>403</v>
      </c>
      <c r="E135" s="98" t="s">
        <v>446</v>
      </c>
      <c r="F135" s="98" t="s">
        <v>458</v>
      </c>
      <c r="G135" s="98" t="s">
        <v>387</v>
      </c>
      <c r="H135" s="107">
        <v>-10000</v>
      </c>
    </row>
    <row r="136" spans="1:8" s="104" customFormat="1" ht="44.25" customHeight="1">
      <c r="A136" s="100"/>
      <c r="B136" s="108" t="s">
        <v>388</v>
      </c>
      <c r="C136" s="98" t="s">
        <v>401</v>
      </c>
      <c r="D136" s="98" t="s">
        <v>403</v>
      </c>
      <c r="E136" s="98" t="s">
        <v>446</v>
      </c>
      <c r="F136" s="98" t="s">
        <v>458</v>
      </c>
      <c r="G136" s="98" t="s">
        <v>389</v>
      </c>
      <c r="H136" s="107">
        <f>H137</f>
        <v>10000</v>
      </c>
    </row>
    <row r="137" spans="1:8" s="104" customFormat="1" ht="40.5" customHeight="1">
      <c r="A137" s="100"/>
      <c r="B137" s="108" t="s">
        <v>460</v>
      </c>
      <c r="C137" s="98" t="s">
        <v>401</v>
      </c>
      <c r="D137" s="98" t="s">
        <v>403</v>
      </c>
      <c r="E137" s="98" t="s">
        <v>446</v>
      </c>
      <c r="F137" s="98" t="s">
        <v>458</v>
      </c>
      <c r="G137" s="98" t="s">
        <v>391</v>
      </c>
      <c r="H137" s="107">
        <v>10000</v>
      </c>
    </row>
    <row r="138" spans="1:8" s="104" customFormat="1" ht="20.25" customHeight="1" hidden="1">
      <c r="A138" s="100"/>
      <c r="B138" s="106" t="s">
        <v>412</v>
      </c>
      <c r="C138" s="98" t="s">
        <v>401</v>
      </c>
      <c r="D138" s="98" t="s">
        <v>403</v>
      </c>
      <c r="E138" s="98" t="s">
        <v>446</v>
      </c>
      <c r="F138" s="98" t="s">
        <v>458</v>
      </c>
      <c r="G138" s="98" t="s">
        <v>393</v>
      </c>
      <c r="H138" s="107">
        <f>H139+H140</f>
        <v>0</v>
      </c>
    </row>
    <row r="139" spans="1:8" s="104" customFormat="1" ht="20.25" customHeight="1" hidden="1">
      <c r="A139" s="100"/>
      <c r="B139" s="106" t="s">
        <v>413</v>
      </c>
      <c r="C139" s="98" t="s">
        <v>401</v>
      </c>
      <c r="D139" s="98" t="s">
        <v>403</v>
      </c>
      <c r="E139" s="98" t="s">
        <v>446</v>
      </c>
      <c r="F139" s="98" t="s">
        <v>458</v>
      </c>
      <c r="G139" s="98" t="s">
        <v>395</v>
      </c>
      <c r="H139" s="107"/>
    </row>
    <row r="140" spans="1:8" s="104" customFormat="1" ht="20.25" customHeight="1" hidden="1">
      <c r="A140" s="100"/>
      <c r="B140" s="106" t="s">
        <v>429</v>
      </c>
      <c r="C140" s="98" t="s">
        <v>401</v>
      </c>
      <c r="D140" s="98" t="s">
        <v>403</v>
      </c>
      <c r="E140" s="98" t="s">
        <v>446</v>
      </c>
      <c r="F140" s="98" t="s">
        <v>458</v>
      </c>
      <c r="G140" s="98" t="s">
        <v>398</v>
      </c>
      <c r="H140" s="107"/>
    </row>
    <row r="141" spans="1:8" s="104" customFormat="1" ht="20.25" customHeight="1" hidden="1">
      <c r="A141" s="100"/>
      <c r="B141" s="101" t="s">
        <v>461</v>
      </c>
      <c r="C141" s="98" t="s">
        <v>401</v>
      </c>
      <c r="D141" s="98" t="s">
        <v>403</v>
      </c>
      <c r="E141" s="98" t="s">
        <v>446</v>
      </c>
      <c r="F141" s="98" t="s">
        <v>462</v>
      </c>
      <c r="G141" s="98"/>
      <c r="H141" s="107">
        <f>H142+H144</f>
        <v>0</v>
      </c>
    </row>
    <row r="142" spans="1:8" s="104" customFormat="1" ht="20.25" customHeight="1" hidden="1">
      <c r="A142" s="100"/>
      <c r="B142" s="110" t="s">
        <v>463</v>
      </c>
      <c r="C142" s="98" t="s">
        <v>401</v>
      </c>
      <c r="D142" s="98" t="s">
        <v>403</v>
      </c>
      <c r="E142" s="98" t="s">
        <v>446</v>
      </c>
      <c r="F142" s="98" t="s">
        <v>462</v>
      </c>
      <c r="G142" s="98" t="s">
        <v>464</v>
      </c>
      <c r="H142" s="107">
        <f>H143</f>
        <v>0</v>
      </c>
    </row>
    <row r="143" spans="1:8" s="104" customFormat="1" ht="20.25" customHeight="1" hidden="1">
      <c r="A143" s="100"/>
      <c r="B143" s="110" t="s">
        <v>465</v>
      </c>
      <c r="C143" s="98" t="s">
        <v>401</v>
      </c>
      <c r="D143" s="98" t="s">
        <v>403</v>
      </c>
      <c r="E143" s="98" t="s">
        <v>446</v>
      </c>
      <c r="F143" s="98" t="s">
        <v>462</v>
      </c>
      <c r="G143" s="98" t="s">
        <v>466</v>
      </c>
      <c r="H143" s="107">
        <v>0</v>
      </c>
    </row>
    <row r="144" spans="1:8" s="104" customFormat="1" ht="20.25" customHeight="1" hidden="1">
      <c r="A144" s="100"/>
      <c r="B144" s="106" t="s">
        <v>408</v>
      </c>
      <c r="C144" s="98" t="s">
        <v>401</v>
      </c>
      <c r="D144" s="98" t="s">
        <v>403</v>
      </c>
      <c r="E144" s="98" t="s">
        <v>446</v>
      </c>
      <c r="F144" s="98" t="s">
        <v>462</v>
      </c>
      <c r="G144" s="98" t="s">
        <v>409</v>
      </c>
      <c r="H144" s="107">
        <f>H145</f>
        <v>0</v>
      </c>
    </row>
    <row r="145" spans="1:8" s="104" customFormat="1" ht="20.25" customHeight="1" hidden="1">
      <c r="A145" s="100"/>
      <c r="B145" s="106" t="s">
        <v>420</v>
      </c>
      <c r="C145" s="98" t="s">
        <v>401</v>
      </c>
      <c r="D145" s="98" t="s">
        <v>403</v>
      </c>
      <c r="E145" s="98" t="s">
        <v>446</v>
      </c>
      <c r="F145" s="98" t="s">
        <v>462</v>
      </c>
      <c r="G145" s="98" t="s">
        <v>421</v>
      </c>
      <c r="H145" s="107"/>
    </row>
    <row r="146" spans="1:8" s="104" customFormat="1" ht="56.25" customHeight="1">
      <c r="A146" s="100"/>
      <c r="B146" s="101" t="s">
        <v>467</v>
      </c>
      <c r="C146" s="102" t="s">
        <v>401</v>
      </c>
      <c r="D146" s="102" t="s">
        <v>403</v>
      </c>
      <c r="E146" s="102" t="s">
        <v>446</v>
      </c>
      <c r="F146" s="102" t="s">
        <v>468</v>
      </c>
      <c r="G146" s="102"/>
      <c r="H146" s="103">
        <f>H148</f>
        <v>-28500</v>
      </c>
    </row>
    <row r="147" spans="1:8" s="104" customFormat="1" ht="63" customHeight="1">
      <c r="A147" s="100"/>
      <c r="B147" s="106" t="s">
        <v>408</v>
      </c>
      <c r="C147" s="98" t="s">
        <v>401</v>
      </c>
      <c r="D147" s="98" t="s">
        <v>403</v>
      </c>
      <c r="E147" s="98" t="s">
        <v>446</v>
      </c>
      <c r="F147" s="98" t="s">
        <v>468</v>
      </c>
      <c r="G147" s="98" t="s">
        <v>409</v>
      </c>
      <c r="H147" s="107">
        <f>H148</f>
        <v>-28500</v>
      </c>
    </row>
    <row r="148" spans="1:8" s="104" customFormat="1" ht="37.5" customHeight="1">
      <c r="A148" s="100"/>
      <c r="B148" s="106" t="s">
        <v>420</v>
      </c>
      <c r="C148" s="98" t="s">
        <v>401</v>
      </c>
      <c r="D148" s="98" t="s">
        <v>403</v>
      </c>
      <c r="E148" s="98" t="s">
        <v>446</v>
      </c>
      <c r="F148" s="98" t="s">
        <v>468</v>
      </c>
      <c r="G148" s="98" t="s">
        <v>421</v>
      </c>
      <c r="H148" s="107">
        <v>-28500</v>
      </c>
    </row>
    <row r="149" spans="1:8" s="104" customFormat="1" ht="60.75" customHeight="1">
      <c r="A149" s="100"/>
      <c r="B149" s="101" t="s">
        <v>469</v>
      </c>
      <c r="C149" s="102" t="s">
        <v>401</v>
      </c>
      <c r="D149" s="102" t="s">
        <v>403</v>
      </c>
      <c r="E149" s="102" t="s">
        <v>446</v>
      </c>
      <c r="F149" s="102" t="s">
        <v>470</v>
      </c>
      <c r="G149" s="102"/>
      <c r="H149" s="103">
        <f>H151</f>
        <v>-100000</v>
      </c>
    </row>
    <row r="150" spans="1:8" s="104" customFormat="1" ht="60.75" customHeight="1">
      <c r="A150" s="100"/>
      <c r="B150" s="106" t="s">
        <v>408</v>
      </c>
      <c r="C150" s="98" t="s">
        <v>401</v>
      </c>
      <c r="D150" s="98" t="s">
        <v>403</v>
      </c>
      <c r="E150" s="98" t="s">
        <v>446</v>
      </c>
      <c r="F150" s="98" t="s">
        <v>470</v>
      </c>
      <c r="G150" s="98" t="s">
        <v>409</v>
      </c>
      <c r="H150" s="107">
        <f>H151</f>
        <v>-100000</v>
      </c>
    </row>
    <row r="151" spans="1:8" s="104" customFormat="1" ht="39" customHeight="1">
      <c r="A151" s="100"/>
      <c r="B151" s="106" t="s">
        <v>420</v>
      </c>
      <c r="C151" s="98" t="s">
        <v>401</v>
      </c>
      <c r="D151" s="98" t="s">
        <v>403</v>
      </c>
      <c r="E151" s="98" t="s">
        <v>446</v>
      </c>
      <c r="F151" s="98" t="s">
        <v>470</v>
      </c>
      <c r="G151" s="98" t="s">
        <v>421</v>
      </c>
      <c r="H151" s="107">
        <v>-100000</v>
      </c>
    </row>
    <row r="152" spans="1:8" s="104" customFormat="1" ht="20.25" customHeight="1" hidden="1">
      <c r="A152" s="100"/>
      <c r="B152" s="111" t="s">
        <v>471</v>
      </c>
      <c r="C152" s="98" t="s">
        <v>401</v>
      </c>
      <c r="D152" s="98" t="s">
        <v>403</v>
      </c>
      <c r="E152" s="98" t="s">
        <v>446</v>
      </c>
      <c r="F152" s="98" t="s">
        <v>472</v>
      </c>
      <c r="G152" s="98"/>
      <c r="H152" s="107">
        <f aca="true" t="shared" si="8" ref="H152:H153">H153</f>
        <v>0</v>
      </c>
    </row>
    <row r="153" spans="1:8" s="104" customFormat="1" ht="20.25" customHeight="1" hidden="1">
      <c r="A153" s="100"/>
      <c r="B153" s="106" t="s">
        <v>408</v>
      </c>
      <c r="C153" s="98" t="s">
        <v>401</v>
      </c>
      <c r="D153" s="98" t="s">
        <v>403</v>
      </c>
      <c r="E153" s="98" t="s">
        <v>446</v>
      </c>
      <c r="F153" s="98" t="s">
        <v>472</v>
      </c>
      <c r="G153" s="98" t="s">
        <v>409</v>
      </c>
      <c r="H153" s="107">
        <f t="shared" si="8"/>
        <v>0</v>
      </c>
    </row>
    <row r="154" spans="1:8" s="104" customFormat="1" ht="20.25" customHeight="1" hidden="1">
      <c r="A154" s="100"/>
      <c r="B154" s="106" t="s">
        <v>420</v>
      </c>
      <c r="C154" s="98" t="s">
        <v>401</v>
      </c>
      <c r="D154" s="98" t="s">
        <v>403</v>
      </c>
      <c r="E154" s="98" t="s">
        <v>446</v>
      </c>
      <c r="F154" s="98" t="s">
        <v>472</v>
      </c>
      <c r="G154" s="98" t="s">
        <v>421</v>
      </c>
      <c r="H154" s="107"/>
    </row>
    <row r="155" spans="1:8" s="104" customFormat="1" ht="20.25" customHeight="1" hidden="1">
      <c r="A155" s="100"/>
      <c r="B155" s="111" t="s">
        <v>473</v>
      </c>
      <c r="C155" s="98" t="s">
        <v>401</v>
      </c>
      <c r="D155" s="98" t="s">
        <v>403</v>
      </c>
      <c r="E155" s="98" t="s">
        <v>446</v>
      </c>
      <c r="F155" s="98" t="s">
        <v>474</v>
      </c>
      <c r="G155" s="98"/>
      <c r="H155" s="107">
        <f aca="true" t="shared" si="9" ref="H155:H156">H156</f>
        <v>0</v>
      </c>
    </row>
    <row r="156" spans="1:8" s="104" customFormat="1" ht="20.25" customHeight="1" hidden="1">
      <c r="A156" s="100"/>
      <c r="B156" s="106" t="s">
        <v>408</v>
      </c>
      <c r="C156" s="98" t="s">
        <v>401</v>
      </c>
      <c r="D156" s="98" t="s">
        <v>403</v>
      </c>
      <c r="E156" s="98" t="s">
        <v>446</v>
      </c>
      <c r="F156" s="98" t="s">
        <v>474</v>
      </c>
      <c r="G156" s="98" t="s">
        <v>409</v>
      </c>
      <c r="H156" s="107">
        <f t="shared" si="9"/>
        <v>0</v>
      </c>
    </row>
    <row r="157" spans="1:8" s="104" customFormat="1" ht="20.25" customHeight="1" hidden="1">
      <c r="A157" s="100"/>
      <c r="B157" s="106" t="s">
        <v>420</v>
      </c>
      <c r="C157" s="98" t="s">
        <v>401</v>
      </c>
      <c r="D157" s="98" t="s">
        <v>403</v>
      </c>
      <c r="E157" s="98" t="s">
        <v>446</v>
      </c>
      <c r="F157" s="98" t="s">
        <v>474</v>
      </c>
      <c r="G157" s="98" t="s">
        <v>421</v>
      </c>
      <c r="H157" s="107"/>
    </row>
    <row r="158" spans="1:8" s="104" customFormat="1" ht="48.75" customHeight="1">
      <c r="A158" s="100"/>
      <c r="B158" s="101" t="s">
        <v>475</v>
      </c>
      <c r="C158" s="102" t="s">
        <v>401</v>
      </c>
      <c r="D158" s="102" t="s">
        <v>403</v>
      </c>
      <c r="E158" s="102" t="s">
        <v>446</v>
      </c>
      <c r="F158" s="102" t="s">
        <v>476</v>
      </c>
      <c r="G158" s="102"/>
      <c r="H158" s="103">
        <f aca="true" t="shared" si="10" ref="H158:H159">H159</f>
        <v>-20000</v>
      </c>
    </row>
    <row r="159" spans="1:8" s="104" customFormat="1" ht="60" customHeight="1">
      <c r="A159" s="100"/>
      <c r="B159" s="106" t="s">
        <v>408</v>
      </c>
      <c r="C159" s="98" t="s">
        <v>401</v>
      </c>
      <c r="D159" s="98" t="s">
        <v>403</v>
      </c>
      <c r="E159" s="98" t="s">
        <v>446</v>
      </c>
      <c r="F159" s="98" t="s">
        <v>476</v>
      </c>
      <c r="G159" s="98" t="s">
        <v>409</v>
      </c>
      <c r="H159" s="107">
        <f t="shared" si="10"/>
        <v>-20000</v>
      </c>
    </row>
    <row r="160" spans="1:8" s="104" customFormat="1" ht="35.25" customHeight="1">
      <c r="A160" s="100"/>
      <c r="B160" s="106" t="s">
        <v>420</v>
      </c>
      <c r="C160" s="98" t="s">
        <v>401</v>
      </c>
      <c r="D160" s="98" t="s">
        <v>403</v>
      </c>
      <c r="E160" s="98" t="s">
        <v>446</v>
      </c>
      <c r="F160" s="98" t="s">
        <v>476</v>
      </c>
      <c r="G160" s="98" t="s">
        <v>421</v>
      </c>
      <c r="H160" s="107">
        <v>-20000</v>
      </c>
    </row>
    <row r="161" spans="1:8" s="104" customFormat="1" ht="53.25" customHeight="1">
      <c r="A161" s="100"/>
      <c r="B161" s="101" t="s">
        <v>477</v>
      </c>
      <c r="C161" s="102" t="s">
        <v>401</v>
      </c>
      <c r="D161" s="102" t="s">
        <v>403</v>
      </c>
      <c r="E161" s="102" t="s">
        <v>446</v>
      </c>
      <c r="F161" s="102" t="s">
        <v>478</v>
      </c>
      <c r="G161" s="102"/>
      <c r="H161" s="103">
        <f aca="true" t="shared" si="11" ref="H161:H162">H162</f>
        <v>-50000</v>
      </c>
    </row>
    <row r="162" spans="1:8" s="104" customFormat="1" ht="57" customHeight="1">
      <c r="A162" s="100"/>
      <c r="B162" s="106" t="s">
        <v>408</v>
      </c>
      <c r="C162" s="98" t="s">
        <v>401</v>
      </c>
      <c r="D162" s="98" t="s">
        <v>403</v>
      </c>
      <c r="E162" s="98" t="s">
        <v>446</v>
      </c>
      <c r="F162" s="98" t="s">
        <v>478</v>
      </c>
      <c r="G162" s="98" t="s">
        <v>409</v>
      </c>
      <c r="H162" s="107">
        <f t="shared" si="11"/>
        <v>-50000</v>
      </c>
    </row>
    <row r="163" spans="1:8" s="104" customFormat="1" ht="39.75" customHeight="1">
      <c r="A163" s="100"/>
      <c r="B163" s="106" t="s">
        <v>420</v>
      </c>
      <c r="C163" s="98" t="s">
        <v>401</v>
      </c>
      <c r="D163" s="98" t="s">
        <v>403</v>
      </c>
      <c r="E163" s="98" t="s">
        <v>446</v>
      </c>
      <c r="F163" s="98" t="s">
        <v>478</v>
      </c>
      <c r="G163" s="98" t="s">
        <v>421</v>
      </c>
      <c r="H163" s="107">
        <v>-50000</v>
      </c>
    </row>
    <row r="164" spans="1:8" s="104" customFormat="1" ht="54.75" customHeight="1">
      <c r="A164" s="100"/>
      <c r="B164" s="112" t="s">
        <v>479</v>
      </c>
      <c r="C164" s="102" t="s">
        <v>401</v>
      </c>
      <c r="D164" s="102" t="s">
        <v>403</v>
      </c>
      <c r="E164" s="102" t="s">
        <v>446</v>
      </c>
      <c r="F164" s="102" t="s">
        <v>480</v>
      </c>
      <c r="G164" s="102"/>
      <c r="H164" s="103">
        <f aca="true" t="shared" si="12" ref="H164:H165">H165</f>
        <v>-100000</v>
      </c>
    </row>
    <row r="165" spans="1:8" s="104" customFormat="1" ht="60" customHeight="1">
      <c r="A165" s="100"/>
      <c r="B165" s="106" t="s">
        <v>408</v>
      </c>
      <c r="C165" s="98" t="s">
        <v>401</v>
      </c>
      <c r="D165" s="98" t="s">
        <v>403</v>
      </c>
      <c r="E165" s="98" t="s">
        <v>446</v>
      </c>
      <c r="F165" s="98" t="s">
        <v>480</v>
      </c>
      <c r="G165" s="98" t="s">
        <v>409</v>
      </c>
      <c r="H165" s="107">
        <f t="shared" si="12"/>
        <v>-100000</v>
      </c>
    </row>
    <row r="166" spans="1:8" s="104" customFormat="1" ht="42.75" customHeight="1">
      <c r="A166" s="100"/>
      <c r="B166" s="106" t="s">
        <v>420</v>
      </c>
      <c r="C166" s="98" t="s">
        <v>401</v>
      </c>
      <c r="D166" s="98" t="s">
        <v>403</v>
      </c>
      <c r="E166" s="98" t="s">
        <v>446</v>
      </c>
      <c r="F166" s="98" t="s">
        <v>480</v>
      </c>
      <c r="G166" s="98" t="s">
        <v>421</v>
      </c>
      <c r="H166" s="107">
        <v>-100000</v>
      </c>
    </row>
    <row r="167" spans="1:8" s="104" customFormat="1" ht="20.25" customHeight="1" hidden="1">
      <c r="A167" s="100"/>
      <c r="B167" s="101" t="s">
        <v>481</v>
      </c>
      <c r="C167" s="98" t="s">
        <v>401</v>
      </c>
      <c r="D167" s="98" t="s">
        <v>482</v>
      </c>
      <c r="E167" s="98"/>
      <c r="F167" s="98"/>
      <c r="G167" s="98"/>
      <c r="H167" s="107">
        <f aca="true" t="shared" si="13" ref="H167:H168">H168</f>
        <v>0</v>
      </c>
    </row>
    <row r="168" spans="1:8" s="104" customFormat="1" ht="20.25" customHeight="1" hidden="1">
      <c r="A168" s="100"/>
      <c r="B168" s="101" t="s">
        <v>483</v>
      </c>
      <c r="C168" s="98" t="s">
        <v>401</v>
      </c>
      <c r="D168" s="98" t="s">
        <v>482</v>
      </c>
      <c r="E168" s="98" t="s">
        <v>484</v>
      </c>
      <c r="F168" s="98"/>
      <c r="G168" s="98"/>
      <c r="H168" s="107">
        <f t="shared" si="13"/>
        <v>0</v>
      </c>
    </row>
    <row r="169" spans="1:8" s="104" customFormat="1" ht="20.25" customHeight="1" hidden="1">
      <c r="A169" s="100"/>
      <c r="B169" s="101" t="s">
        <v>485</v>
      </c>
      <c r="C169" s="98" t="s">
        <v>401</v>
      </c>
      <c r="D169" s="98" t="s">
        <v>482</v>
      </c>
      <c r="E169" s="98" t="s">
        <v>484</v>
      </c>
      <c r="F169" s="98" t="s">
        <v>486</v>
      </c>
      <c r="G169" s="98"/>
      <c r="H169" s="107">
        <f>H170+H172</f>
        <v>0</v>
      </c>
    </row>
    <row r="170" spans="1:8" s="104" customFormat="1" ht="20.25" customHeight="1" hidden="1">
      <c r="A170" s="100"/>
      <c r="B170" s="106" t="s">
        <v>487</v>
      </c>
      <c r="C170" s="98" t="s">
        <v>401</v>
      </c>
      <c r="D170" s="98" t="s">
        <v>482</v>
      </c>
      <c r="E170" s="98" t="s">
        <v>484</v>
      </c>
      <c r="F170" s="98" t="s">
        <v>488</v>
      </c>
      <c r="G170" s="98" t="s">
        <v>464</v>
      </c>
      <c r="H170" s="107">
        <f>H171</f>
        <v>0</v>
      </c>
    </row>
    <row r="171" spans="1:8" s="104" customFormat="1" ht="20.25" customHeight="1" hidden="1">
      <c r="A171" s="100"/>
      <c r="B171" s="106" t="s">
        <v>489</v>
      </c>
      <c r="C171" s="98" t="s">
        <v>401</v>
      </c>
      <c r="D171" s="98" t="s">
        <v>482</v>
      </c>
      <c r="E171" s="98" t="s">
        <v>484</v>
      </c>
      <c r="F171" s="98" t="s">
        <v>486</v>
      </c>
      <c r="G171" s="98" t="s">
        <v>466</v>
      </c>
      <c r="H171" s="107"/>
    </row>
    <row r="172" spans="1:8" s="104" customFormat="1" ht="20.25" customHeight="1" hidden="1">
      <c r="A172" s="100"/>
      <c r="B172" s="106" t="s">
        <v>408</v>
      </c>
      <c r="C172" s="98" t="s">
        <v>401</v>
      </c>
      <c r="D172" s="98" t="s">
        <v>482</v>
      </c>
      <c r="E172" s="98" t="s">
        <v>484</v>
      </c>
      <c r="F172" s="98" t="s">
        <v>486</v>
      </c>
      <c r="G172" s="98" t="s">
        <v>409</v>
      </c>
      <c r="H172" s="107">
        <f>H173</f>
        <v>0</v>
      </c>
    </row>
    <row r="173" spans="1:8" s="104" customFormat="1" ht="20.25" customHeight="1" hidden="1">
      <c r="A173" s="100"/>
      <c r="B173" s="106" t="s">
        <v>420</v>
      </c>
      <c r="C173" s="98" t="s">
        <v>401</v>
      </c>
      <c r="D173" s="98" t="s">
        <v>482</v>
      </c>
      <c r="E173" s="98" t="s">
        <v>484</v>
      </c>
      <c r="F173" s="98" t="s">
        <v>486</v>
      </c>
      <c r="G173" s="98" t="s">
        <v>421</v>
      </c>
      <c r="H173" s="107"/>
    </row>
    <row r="174" spans="1:8" s="104" customFormat="1" ht="54.75" customHeight="1">
      <c r="A174" s="100"/>
      <c r="B174" s="101" t="s">
        <v>490</v>
      </c>
      <c r="C174" s="102" t="s">
        <v>491</v>
      </c>
      <c r="D174" s="102"/>
      <c r="E174" s="102"/>
      <c r="F174" s="102"/>
      <c r="G174" s="98"/>
      <c r="H174" s="103">
        <f aca="true" t="shared" si="14" ref="H174:H175">H175</f>
        <v>172000</v>
      </c>
    </row>
    <row r="175" spans="1:8" s="104" customFormat="1" ht="20.25" customHeight="1">
      <c r="A175" s="100"/>
      <c r="B175" s="101" t="s">
        <v>376</v>
      </c>
      <c r="C175" s="102" t="s">
        <v>491</v>
      </c>
      <c r="D175" s="102" t="s">
        <v>377</v>
      </c>
      <c r="E175" s="102"/>
      <c r="F175" s="102"/>
      <c r="G175" s="98"/>
      <c r="H175" s="103">
        <f t="shared" si="14"/>
        <v>172000</v>
      </c>
    </row>
    <row r="176" spans="1:8" s="104" customFormat="1" ht="20.25" customHeight="1">
      <c r="A176" s="100"/>
      <c r="B176" s="101" t="s">
        <v>492</v>
      </c>
      <c r="C176" s="102" t="s">
        <v>491</v>
      </c>
      <c r="D176" s="102" t="s">
        <v>377</v>
      </c>
      <c r="E176" s="102" t="s">
        <v>493</v>
      </c>
      <c r="F176" s="102"/>
      <c r="G176" s="98"/>
      <c r="H176" s="103">
        <f>H177+H187+H193</f>
        <v>172000</v>
      </c>
    </row>
    <row r="177" spans="1:8" s="104" customFormat="1" ht="57" customHeight="1">
      <c r="A177" s="100"/>
      <c r="B177" s="101" t="s">
        <v>447</v>
      </c>
      <c r="C177" s="102" t="s">
        <v>491</v>
      </c>
      <c r="D177" s="102" t="s">
        <v>377</v>
      </c>
      <c r="E177" s="102" t="s">
        <v>493</v>
      </c>
      <c r="F177" s="102" t="s">
        <v>494</v>
      </c>
      <c r="G177" s="102"/>
      <c r="H177" s="103">
        <f>H178+H180+H182</f>
        <v>348000</v>
      </c>
    </row>
    <row r="178" spans="2:8" s="104" customFormat="1" ht="115.5" customHeight="1">
      <c r="B178" s="108" t="s">
        <v>384</v>
      </c>
      <c r="C178" s="98" t="s">
        <v>491</v>
      </c>
      <c r="D178" s="98" t="s">
        <v>377</v>
      </c>
      <c r="E178" s="98" t="s">
        <v>493</v>
      </c>
      <c r="F178" s="98" t="s">
        <v>494</v>
      </c>
      <c r="G178" s="98" t="s">
        <v>385</v>
      </c>
      <c r="H178" s="107">
        <f>H179</f>
        <v>320000</v>
      </c>
    </row>
    <row r="179" spans="2:8" s="104" customFormat="1" ht="39" customHeight="1">
      <c r="B179" s="108" t="s">
        <v>386</v>
      </c>
      <c r="C179" s="98" t="s">
        <v>491</v>
      </c>
      <c r="D179" s="98" t="s">
        <v>377</v>
      </c>
      <c r="E179" s="98" t="s">
        <v>493</v>
      </c>
      <c r="F179" s="98" t="s">
        <v>494</v>
      </c>
      <c r="G179" s="98" t="s">
        <v>387</v>
      </c>
      <c r="H179" s="107">
        <v>320000</v>
      </c>
    </row>
    <row r="180" spans="2:8" s="104" customFormat="1" ht="44.25" customHeight="1">
      <c r="B180" s="108" t="s">
        <v>388</v>
      </c>
      <c r="C180" s="98" t="s">
        <v>491</v>
      </c>
      <c r="D180" s="98" t="s">
        <v>377</v>
      </c>
      <c r="E180" s="98" t="s">
        <v>493</v>
      </c>
      <c r="F180" s="98" t="s">
        <v>494</v>
      </c>
      <c r="G180" s="98" t="s">
        <v>389</v>
      </c>
      <c r="H180" s="107">
        <f>H181</f>
        <v>28000</v>
      </c>
    </row>
    <row r="181" spans="2:8" s="104" customFormat="1" ht="39" customHeight="1">
      <c r="B181" s="108" t="s">
        <v>390</v>
      </c>
      <c r="C181" s="98" t="s">
        <v>491</v>
      </c>
      <c r="D181" s="98" t="s">
        <v>377</v>
      </c>
      <c r="E181" s="98" t="s">
        <v>493</v>
      </c>
      <c r="F181" s="98" t="s">
        <v>494</v>
      </c>
      <c r="G181" s="98" t="s">
        <v>391</v>
      </c>
      <c r="H181" s="107">
        <v>28000</v>
      </c>
    </row>
    <row r="182" spans="2:8" s="104" customFormat="1" ht="20.25" customHeight="1" hidden="1">
      <c r="B182" s="106" t="s">
        <v>412</v>
      </c>
      <c r="C182" s="98" t="s">
        <v>491</v>
      </c>
      <c r="D182" s="98" t="s">
        <v>377</v>
      </c>
      <c r="E182" s="98" t="s">
        <v>493</v>
      </c>
      <c r="F182" s="98" t="s">
        <v>494</v>
      </c>
      <c r="G182" s="98" t="s">
        <v>393</v>
      </c>
      <c r="H182" s="107">
        <f>H183+H184+H185+H186</f>
        <v>0</v>
      </c>
    </row>
    <row r="183" spans="2:8" s="104" customFormat="1" ht="20.25" customHeight="1" hidden="1">
      <c r="B183" s="106" t="s">
        <v>413</v>
      </c>
      <c r="C183" s="98" t="s">
        <v>491</v>
      </c>
      <c r="D183" s="98" t="s">
        <v>377</v>
      </c>
      <c r="E183" s="98" t="s">
        <v>493</v>
      </c>
      <c r="F183" s="98" t="s">
        <v>494</v>
      </c>
      <c r="G183" s="98" t="s">
        <v>395</v>
      </c>
      <c r="H183" s="107"/>
    </row>
    <row r="184" spans="2:8" s="104" customFormat="1" ht="20.25" customHeight="1" hidden="1">
      <c r="B184" s="106" t="s">
        <v>429</v>
      </c>
      <c r="C184" s="98" t="s">
        <v>491</v>
      </c>
      <c r="D184" s="98" t="s">
        <v>377</v>
      </c>
      <c r="E184" s="98" t="s">
        <v>493</v>
      </c>
      <c r="F184" s="98" t="s">
        <v>494</v>
      </c>
      <c r="G184" s="98" t="s">
        <v>398</v>
      </c>
      <c r="H184" s="107"/>
    </row>
    <row r="185" spans="2:8" s="104" customFormat="1" ht="20.25" customHeight="1" hidden="1">
      <c r="B185" s="106" t="s">
        <v>399</v>
      </c>
      <c r="C185" s="98" t="s">
        <v>491</v>
      </c>
      <c r="D185" s="98" t="s">
        <v>377</v>
      </c>
      <c r="E185" s="98" t="s">
        <v>493</v>
      </c>
      <c r="F185" s="98" t="s">
        <v>494</v>
      </c>
      <c r="G185" s="98" t="s">
        <v>398</v>
      </c>
      <c r="H185" s="107"/>
    </row>
    <row r="186" spans="2:8" s="104" customFormat="1" ht="20.25" customHeight="1" hidden="1">
      <c r="B186" s="106" t="s">
        <v>414</v>
      </c>
      <c r="C186" s="98" t="s">
        <v>491</v>
      </c>
      <c r="D186" s="98" t="s">
        <v>377</v>
      </c>
      <c r="E186" s="98" t="s">
        <v>493</v>
      </c>
      <c r="F186" s="98" t="s">
        <v>494</v>
      </c>
      <c r="G186" s="98" t="s">
        <v>415</v>
      </c>
      <c r="H186" s="107"/>
    </row>
    <row r="187" spans="2:8" s="104" customFormat="1" ht="67.5" customHeight="1">
      <c r="B187" s="111" t="s">
        <v>495</v>
      </c>
      <c r="C187" s="102" t="s">
        <v>491</v>
      </c>
      <c r="D187" s="102" t="s">
        <v>377</v>
      </c>
      <c r="E187" s="102" t="s">
        <v>493</v>
      </c>
      <c r="F187" s="102" t="s">
        <v>496</v>
      </c>
      <c r="G187" s="102"/>
      <c r="H187" s="103">
        <f>H188+H190</f>
        <v>-76000</v>
      </c>
    </row>
    <row r="188" spans="2:8" s="104" customFormat="1" ht="33.75" customHeight="1" hidden="1">
      <c r="B188" s="108" t="s">
        <v>388</v>
      </c>
      <c r="C188" s="98" t="s">
        <v>491</v>
      </c>
      <c r="D188" s="98" t="s">
        <v>377</v>
      </c>
      <c r="E188" s="98" t="s">
        <v>493</v>
      </c>
      <c r="F188" s="98" t="s">
        <v>496</v>
      </c>
      <c r="G188" s="98" t="s">
        <v>389</v>
      </c>
      <c r="H188" s="107">
        <f>H189</f>
        <v>0</v>
      </c>
    </row>
    <row r="189" spans="2:8" s="104" customFormat="1" ht="39.75" customHeight="1" hidden="1">
      <c r="B189" s="108" t="s">
        <v>390</v>
      </c>
      <c r="C189" s="98" t="s">
        <v>491</v>
      </c>
      <c r="D189" s="98" t="s">
        <v>377</v>
      </c>
      <c r="E189" s="98" t="s">
        <v>493</v>
      </c>
      <c r="F189" s="98" t="s">
        <v>496</v>
      </c>
      <c r="G189" s="98" t="s">
        <v>391</v>
      </c>
      <c r="H189" s="107"/>
    </row>
    <row r="190" spans="2:8" s="104" customFormat="1" ht="61.5" customHeight="1">
      <c r="B190" s="113" t="s">
        <v>497</v>
      </c>
      <c r="C190" s="98" t="s">
        <v>491</v>
      </c>
      <c r="D190" s="98" t="s">
        <v>377</v>
      </c>
      <c r="E190" s="98" t="s">
        <v>493</v>
      </c>
      <c r="F190" s="98" t="s">
        <v>496</v>
      </c>
      <c r="G190" s="98" t="s">
        <v>498</v>
      </c>
      <c r="H190" s="107">
        <f aca="true" t="shared" si="15" ref="H190:H191">H191</f>
        <v>-76000</v>
      </c>
    </row>
    <row r="191" spans="2:8" s="104" customFormat="1" ht="28.5" customHeight="1">
      <c r="B191" s="108" t="s">
        <v>499</v>
      </c>
      <c r="C191" s="98" t="s">
        <v>491</v>
      </c>
      <c r="D191" s="98" t="s">
        <v>377</v>
      </c>
      <c r="E191" s="98" t="s">
        <v>493</v>
      </c>
      <c r="F191" s="98" t="s">
        <v>496</v>
      </c>
      <c r="G191" s="98" t="s">
        <v>500</v>
      </c>
      <c r="H191" s="107">
        <f t="shared" si="15"/>
        <v>-76000</v>
      </c>
    </row>
    <row r="192" spans="2:8" s="104" customFormat="1" ht="61.5" customHeight="1">
      <c r="B192" s="108" t="s">
        <v>501</v>
      </c>
      <c r="C192" s="98" t="s">
        <v>491</v>
      </c>
      <c r="D192" s="98" t="s">
        <v>377</v>
      </c>
      <c r="E192" s="98" t="s">
        <v>493</v>
      </c>
      <c r="F192" s="98" t="s">
        <v>496</v>
      </c>
      <c r="G192" s="98" t="s">
        <v>502</v>
      </c>
      <c r="H192" s="107">
        <v>-76000</v>
      </c>
    </row>
    <row r="193" spans="2:8" s="104" customFormat="1" ht="81" customHeight="1">
      <c r="B193" s="111" t="s">
        <v>503</v>
      </c>
      <c r="C193" s="102" t="s">
        <v>491</v>
      </c>
      <c r="D193" s="102" t="s">
        <v>377</v>
      </c>
      <c r="E193" s="102" t="s">
        <v>493</v>
      </c>
      <c r="F193" s="102" t="s">
        <v>504</v>
      </c>
      <c r="G193" s="102"/>
      <c r="H193" s="103">
        <f>H194+H196</f>
        <v>-100000</v>
      </c>
    </row>
    <row r="194" spans="2:8" s="104" customFormat="1" ht="48" customHeight="1" hidden="1">
      <c r="B194" s="108" t="s">
        <v>388</v>
      </c>
      <c r="C194" s="98" t="s">
        <v>491</v>
      </c>
      <c r="D194" s="98" t="s">
        <v>377</v>
      </c>
      <c r="E194" s="98" t="s">
        <v>493</v>
      </c>
      <c r="F194" s="98" t="s">
        <v>504</v>
      </c>
      <c r="G194" s="98" t="s">
        <v>389</v>
      </c>
      <c r="H194" s="107">
        <f>H195</f>
        <v>0</v>
      </c>
    </row>
    <row r="195" spans="2:8" s="104" customFormat="1" ht="42" customHeight="1" hidden="1">
      <c r="B195" s="108" t="s">
        <v>390</v>
      </c>
      <c r="C195" s="98" t="s">
        <v>491</v>
      </c>
      <c r="D195" s="98" t="s">
        <v>377</v>
      </c>
      <c r="E195" s="98" t="s">
        <v>493</v>
      </c>
      <c r="F195" s="98" t="s">
        <v>504</v>
      </c>
      <c r="G195" s="98" t="s">
        <v>391</v>
      </c>
      <c r="H195" s="107"/>
    </row>
    <row r="196" spans="2:8" s="104" customFormat="1" ht="54" customHeight="1">
      <c r="B196" s="113" t="s">
        <v>497</v>
      </c>
      <c r="C196" s="98" t="s">
        <v>491</v>
      </c>
      <c r="D196" s="98" t="s">
        <v>377</v>
      </c>
      <c r="E196" s="98" t="s">
        <v>493</v>
      </c>
      <c r="F196" s="98" t="s">
        <v>504</v>
      </c>
      <c r="G196" s="98" t="s">
        <v>498</v>
      </c>
      <c r="H196" s="107">
        <f aca="true" t="shared" si="16" ref="H196:H197">H197</f>
        <v>-100000</v>
      </c>
    </row>
    <row r="197" spans="2:8" s="104" customFormat="1" ht="20.25" customHeight="1">
      <c r="B197" s="108" t="s">
        <v>499</v>
      </c>
      <c r="C197" s="98" t="s">
        <v>491</v>
      </c>
      <c r="D197" s="98" t="s">
        <v>377</v>
      </c>
      <c r="E197" s="98" t="s">
        <v>493</v>
      </c>
      <c r="F197" s="98" t="s">
        <v>504</v>
      </c>
      <c r="G197" s="98" t="s">
        <v>500</v>
      </c>
      <c r="H197" s="107">
        <f t="shared" si="16"/>
        <v>-100000</v>
      </c>
    </row>
    <row r="198" spans="2:8" s="104" customFormat="1" ht="55.5" customHeight="1">
      <c r="B198" s="108" t="s">
        <v>501</v>
      </c>
      <c r="C198" s="98" t="s">
        <v>491</v>
      </c>
      <c r="D198" s="98" t="s">
        <v>377</v>
      </c>
      <c r="E198" s="98" t="s">
        <v>493</v>
      </c>
      <c r="F198" s="98" t="s">
        <v>504</v>
      </c>
      <c r="G198" s="98" t="s">
        <v>502</v>
      </c>
      <c r="H198" s="107">
        <f>-28000-72000</f>
        <v>-100000</v>
      </c>
    </row>
    <row r="199" spans="2:8" s="104" customFormat="1" ht="62.25" customHeight="1">
      <c r="B199" s="111" t="s">
        <v>505</v>
      </c>
      <c r="C199" s="102" t="s">
        <v>506</v>
      </c>
      <c r="D199" s="102"/>
      <c r="E199" s="102"/>
      <c r="F199" s="102"/>
      <c r="G199" s="102"/>
      <c r="H199" s="103">
        <f>H200+H219+H259+H267+H224+H229+H247</f>
        <v>-531276.6</v>
      </c>
    </row>
    <row r="200" spans="2:8" s="104" customFormat="1" ht="20.25" customHeight="1">
      <c r="B200" s="101" t="s">
        <v>376</v>
      </c>
      <c r="C200" s="102" t="s">
        <v>506</v>
      </c>
      <c r="D200" s="102" t="s">
        <v>377</v>
      </c>
      <c r="E200" s="102"/>
      <c r="F200" s="102"/>
      <c r="G200" s="102"/>
      <c r="H200" s="103">
        <f>H201+H211+H215</f>
        <v>-605250.6</v>
      </c>
    </row>
    <row r="201" spans="2:8" s="104" customFormat="1" ht="93.75" customHeight="1">
      <c r="B201" s="101" t="s">
        <v>507</v>
      </c>
      <c r="C201" s="102" t="s">
        <v>506</v>
      </c>
      <c r="D201" s="102" t="s">
        <v>377</v>
      </c>
      <c r="E201" s="102" t="s">
        <v>508</v>
      </c>
      <c r="F201" s="102"/>
      <c r="G201" s="102"/>
      <c r="H201" s="103">
        <f>H202</f>
        <v>-129600</v>
      </c>
    </row>
    <row r="202" spans="2:8" s="104" customFormat="1" ht="56.25" customHeight="1">
      <c r="B202" s="101" t="s">
        <v>447</v>
      </c>
      <c r="C202" s="102" t="s">
        <v>506</v>
      </c>
      <c r="D202" s="102" t="s">
        <v>377</v>
      </c>
      <c r="E202" s="102" t="s">
        <v>508</v>
      </c>
      <c r="F202" s="102" t="s">
        <v>509</v>
      </c>
      <c r="G202" s="102"/>
      <c r="H202" s="103">
        <f>H203+H205+H207</f>
        <v>-129600</v>
      </c>
    </row>
    <row r="203" spans="2:8" s="104" customFormat="1" ht="112.5" customHeight="1">
      <c r="B203" s="108" t="s">
        <v>384</v>
      </c>
      <c r="C203" s="98" t="s">
        <v>506</v>
      </c>
      <c r="D203" s="98" t="s">
        <v>377</v>
      </c>
      <c r="E203" s="98" t="s">
        <v>508</v>
      </c>
      <c r="F203" s="98" t="s">
        <v>509</v>
      </c>
      <c r="G203" s="98" t="s">
        <v>385</v>
      </c>
      <c r="H203" s="107">
        <f>H204</f>
        <v>-10000</v>
      </c>
    </row>
    <row r="204" spans="2:8" s="104" customFormat="1" ht="51.75" customHeight="1">
      <c r="B204" s="108" t="s">
        <v>386</v>
      </c>
      <c r="C204" s="98" t="s">
        <v>506</v>
      </c>
      <c r="D204" s="98" t="s">
        <v>377</v>
      </c>
      <c r="E204" s="98" t="s">
        <v>508</v>
      </c>
      <c r="F204" s="98" t="s">
        <v>509</v>
      </c>
      <c r="G204" s="98" t="s">
        <v>387</v>
      </c>
      <c r="H204" s="107">
        <v>-10000</v>
      </c>
    </row>
    <row r="205" spans="2:8" s="104" customFormat="1" ht="45" customHeight="1">
      <c r="B205" s="108" t="s">
        <v>388</v>
      </c>
      <c r="C205" s="98" t="s">
        <v>506</v>
      </c>
      <c r="D205" s="98" t="s">
        <v>377</v>
      </c>
      <c r="E205" s="98" t="s">
        <v>508</v>
      </c>
      <c r="F205" s="98" t="s">
        <v>509</v>
      </c>
      <c r="G205" s="98" t="s">
        <v>389</v>
      </c>
      <c r="H205" s="107">
        <f>H206</f>
        <v>-119600</v>
      </c>
    </row>
    <row r="206" spans="2:8" s="104" customFormat="1" ht="36.75" customHeight="1">
      <c r="B206" s="108" t="s">
        <v>390</v>
      </c>
      <c r="C206" s="98" t="s">
        <v>506</v>
      </c>
      <c r="D206" s="98" t="s">
        <v>377</v>
      </c>
      <c r="E206" s="98" t="s">
        <v>508</v>
      </c>
      <c r="F206" s="98" t="s">
        <v>509</v>
      </c>
      <c r="G206" s="98" t="s">
        <v>391</v>
      </c>
      <c r="H206" s="107">
        <f>-8000-5000-18600-88000</f>
        <v>-119600</v>
      </c>
    </row>
    <row r="207" spans="2:8" s="104" customFormat="1" ht="20.25" customHeight="1" hidden="1">
      <c r="B207" s="106" t="s">
        <v>412</v>
      </c>
      <c r="C207" s="98" t="s">
        <v>506</v>
      </c>
      <c r="D207" s="98" t="s">
        <v>377</v>
      </c>
      <c r="E207" s="98" t="s">
        <v>508</v>
      </c>
      <c r="F207" s="98" t="s">
        <v>509</v>
      </c>
      <c r="G207" s="98" t="s">
        <v>393</v>
      </c>
      <c r="H207" s="107">
        <f>H208+H209+H210</f>
        <v>0</v>
      </c>
    </row>
    <row r="208" spans="2:8" s="104" customFormat="1" ht="20.25" customHeight="1" hidden="1">
      <c r="B208" s="106" t="s">
        <v>413</v>
      </c>
      <c r="C208" s="98" t="s">
        <v>506</v>
      </c>
      <c r="D208" s="98" t="s">
        <v>377</v>
      </c>
      <c r="E208" s="98" t="s">
        <v>508</v>
      </c>
      <c r="F208" s="98" t="s">
        <v>509</v>
      </c>
      <c r="G208" s="98" t="s">
        <v>395</v>
      </c>
      <c r="H208" s="107"/>
    </row>
    <row r="209" spans="2:8" s="104" customFormat="1" ht="20.25" customHeight="1" hidden="1">
      <c r="B209" s="106" t="s">
        <v>429</v>
      </c>
      <c r="C209" s="98" t="s">
        <v>506</v>
      </c>
      <c r="D209" s="98" t="s">
        <v>377</v>
      </c>
      <c r="E209" s="98" t="s">
        <v>508</v>
      </c>
      <c r="F209" s="98" t="s">
        <v>509</v>
      </c>
      <c r="G209" s="98" t="s">
        <v>398</v>
      </c>
      <c r="H209" s="107"/>
    </row>
    <row r="210" spans="2:8" s="104" customFormat="1" ht="20.25" customHeight="1" hidden="1">
      <c r="B210" s="106" t="s">
        <v>449</v>
      </c>
      <c r="C210" s="98" t="s">
        <v>506</v>
      </c>
      <c r="D210" s="98" t="s">
        <v>377</v>
      </c>
      <c r="E210" s="98" t="s">
        <v>508</v>
      </c>
      <c r="F210" s="98" t="s">
        <v>509</v>
      </c>
      <c r="G210" s="98" t="s">
        <v>398</v>
      </c>
      <c r="H210" s="107"/>
    </row>
    <row r="211" spans="2:8" s="104" customFormat="1" ht="21" customHeight="1">
      <c r="B211" s="101" t="s">
        <v>510</v>
      </c>
      <c r="C211" s="102" t="s">
        <v>506</v>
      </c>
      <c r="D211" s="102" t="s">
        <v>377</v>
      </c>
      <c r="E211" s="102" t="s">
        <v>511</v>
      </c>
      <c r="F211" s="102"/>
      <c r="G211" s="102"/>
      <c r="H211" s="103">
        <f aca="true" t="shared" si="17" ref="H211:H213">H212</f>
        <v>-475650.6</v>
      </c>
    </row>
    <row r="212" spans="2:8" s="104" customFormat="1" ht="39.75" customHeight="1">
      <c r="B212" s="101" t="s">
        <v>512</v>
      </c>
      <c r="C212" s="102" t="s">
        <v>506</v>
      </c>
      <c r="D212" s="102" t="s">
        <v>377</v>
      </c>
      <c r="E212" s="102" t="s">
        <v>511</v>
      </c>
      <c r="F212" s="102" t="s">
        <v>513</v>
      </c>
      <c r="G212" s="102"/>
      <c r="H212" s="103">
        <f t="shared" si="17"/>
        <v>-475650.6</v>
      </c>
    </row>
    <row r="213" spans="2:8" s="104" customFormat="1" ht="22.5" customHeight="1">
      <c r="B213" s="106" t="s">
        <v>514</v>
      </c>
      <c r="C213" s="98" t="s">
        <v>506</v>
      </c>
      <c r="D213" s="98" t="s">
        <v>377</v>
      </c>
      <c r="E213" s="98" t="s">
        <v>511</v>
      </c>
      <c r="F213" s="98" t="s">
        <v>513</v>
      </c>
      <c r="G213" s="98" t="s">
        <v>393</v>
      </c>
      <c r="H213" s="107">
        <f t="shared" si="17"/>
        <v>-475650.6</v>
      </c>
    </row>
    <row r="214" spans="2:8" s="104" customFormat="1" ht="26.25" customHeight="1">
      <c r="B214" s="106" t="s">
        <v>515</v>
      </c>
      <c r="C214" s="98" t="s">
        <v>506</v>
      </c>
      <c r="D214" s="98" t="s">
        <v>377</v>
      </c>
      <c r="E214" s="98" t="s">
        <v>511</v>
      </c>
      <c r="F214" s="98" t="s">
        <v>513</v>
      </c>
      <c r="G214" s="98" t="s">
        <v>516</v>
      </c>
      <c r="H214" s="107">
        <f>-47000-10000-1000-172000-33350-10350-29000-96700.6-3000-33000-40250</f>
        <v>-475650.6</v>
      </c>
    </row>
    <row r="215" spans="2:8" s="104" customFormat="1" ht="20.25" customHeight="1" hidden="1">
      <c r="B215" s="101" t="s">
        <v>517</v>
      </c>
      <c r="C215" s="98" t="s">
        <v>506</v>
      </c>
      <c r="D215" s="98" t="s">
        <v>377</v>
      </c>
      <c r="E215" s="98" t="s">
        <v>493</v>
      </c>
      <c r="F215" s="98"/>
      <c r="G215" s="98"/>
      <c r="H215" s="107">
        <f aca="true" t="shared" si="18" ref="H215:H217">H216</f>
        <v>0</v>
      </c>
    </row>
    <row r="216" spans="2:8" s="104" customFormat="1" ht="20.25" customHeight="1" hidden="1">
      <c r="B216" s="111" t="s">
        <v>518</v>
      </c>
      <c r="C216" s="98" t="s">
        <v>506</v>
      </c>
      <c r="D216" s="98" t="s">
        <v>377</v>
      </c>
      <c r="E216" s="98" t="s">
        <v>493</v>
      </c>
      <c r="F216" s="98" t="s">
        <v>519</v>
      </c>
      <c r="G216" s="98"/>
      <c r="H216" s="107">
        <f t="shared" si="18"/>
        <v>0</v>
      </c>
    </row>
    <row r="217" spans="2:8" s="104" customFormat="1" ht="20.25" customHeight="1" hidden="1">
      <c r="B217" s="108" t="s">
        <v>520</v>
      </c>
      <c r="C217" s="98" t="s">
        <v>506</v>
      </c>
      <c r="D217" s="98" t="s">
        <v>377</v>
      </c>
      <c r="E217" s="98" t="s">
        <v>493</v>
      </c>
      <c r="F217" s="98" t="s">
        <v>519</v>
      </c>
      <c r="G217" s="98" t="s">
        <v>521</v>
      </c>
      <c r="H217" s="107">
        <f t="shared" si="18"/>
        <v>0</v>
      </c>
    </row>
    <row r="218" spans="2:8" s="104" customFormat="1" ht="20.25" customHeight="1" hidden="1">
      <c r="B218" s="108" t="s">
        <v>522</v>
      </c>
      <c r="C218" s="98" t="s">
        <v>506</v>
      </c>
      <c r="D218" s="98" t="s">
        <v>377</v>
      </c>
      <c r="E218" s="98" t="s">
        <v>493</v>
      </c>
      <c r="F218" s="98" t="s">
        <v>519</v>
      </c>
      <c r="G218" s="98" t="s">
        <v>523</v>
      </c>
      <c r="H218" s="107"/>
    </row>
    <row r="219" spans="2:9" s="104" customFormat="1" ht="25.5" customHeight="1">
      <c r="B219" s="101" t="s">
        <v>524</v>
      </c>
      <c r="C219" s="102" t="s">
        <v>525</v>
      </c>
      <c r="D219" s="102" t="s">
        <v>424</v>
      </c>
      <c r="E219" s="102"/>
      <c r="F219" s="102"/>
      <c r="G219" s="102"/>
      <c r="H219" s="103">
        <f aca="true" t="shared" si="19" ref="H219:H222">H220</f>
        <v>80724</v>
      </c>
      <c r="I219" s="105"/>
    </row>
    <row r="220" spans="2:8" s="104" customFormat="1" ht="39" customHeight="1">
      <c r="B220" s="101" t="s">
        <v>526</v>
      </c>
      <c r="C220" s="102" t="s">
        <v>506</v>
      </c>
      <c r="D220" s="102" t="s">
        <v>424</v>
      </c>
      <c r="E220" s="102" t="s">
        <v>379</v>
      </c>
      <c r="F220" s="102"/>
      <c r="G220" s="102"/>
      <c r="H220" s="103">
        <f t="shared" si="19"/>
        <v>80724</v>
      </c>
    </row>
    <row r="221" spans="2:8" s="104" customFormat="1" ht="94.5" customHeight="1">
      <c r="B221" s="101" t="s">
        <v>527</v>
      </c>
      <c r="C221" s="102" t="s">
        <v>506</v>
      </c>
      <c r="D221" s="102" t="s">
        <v>424</v>
      </c>
      <c r="E221" s="102" t="s">
        <v>379</v>
      </c>
      <c r="F221" s="102" t="s">
        <v>528</v>
      </c>
      <c r="G221" s="102"/>
      <c r="H221" s="103">
        <f t="shared" si="19"/>
        <v>80724</v>
      </c>
    </row>
    <row r="222" spans="2:8" s="104" customFormat="1" ht="19.5" customHeight="1">
      <c r="B222" s="106" t="s">
        <v>529</v>
      </c>
      <c r="C222" s="98" t="s">
        <v>506</v>
      </c>
      <c r="D222" s="98" t="s">
        <v>424</v>
      </c>
      <c r="E222" s="98" t="s">
        <v>379</v>
      </c>
      <c r="F222" s="98" t="s">
        <v>528</v>
      </c>
      <c r="G222" s="98" t="s">
        <v>521</v>
      </c>
      <c r="H222" s="107">
        <f t="shared" si="19"/>
        <v>80724</v>
      </c>
    </row>
    <row r="223" spans="2:8" s="104" customFormat="1" ht="23.25" customHeight="1">
      <c r="B223" s="106" t="s">
        <v>522</v>
      </c>
      <c r="C223" s="98" t="s">
        <v>506</v>
      </c>
      <c r="D223" s="98" t="s">
        <v>424</v>
      </c>
      <c r="E223" s="98" t="s">
        <v>379</v>
      </c>
      <c r="F223" s="98" t="s">
        <v>528</v>
      </c>
      <c r="G223" s="98" t="s">
        <v>523</v>
      </c>
      <c r="H223" s="107">
        <v>80724</v>
      </c>
    </row>
    <row r="224" spans="2:8" s="104" customFormat="1" ht="42" customHeight="1">
      <c r="B224" s="101" t="s">
        <v>530</v>
      </c>
      <c r="C224" s="102" t="s">
        <v>506</v>
      </c>
      <c r="D224" s="102" t="s">
        <v>379</v>
      </c>
      <c r="E224" s="102"/>
      <c r="F224" s="102"/>
      <c r="G224" s="102"/>
      <c r="H224" s="103">
        <f aca="true" t="shared" si="20" ref="H224:H227">H225</f>
        <v>43250</v>
      </c>
    </row>
    <row r="225" spans="2:8" s="104" customFormat="1" ht="30.75" customHeight="1">
      <c r="B225" s="101" t="s">
        <v>531</v>
      </c>
      <c r="C225" s="102" t="s">
        <v>506</v>
      </c>
      <c r="D225" s="102" t="s">
        <v>379</v>
      </c>
      <c r="E225" s="102" t="s">
        <v>482</v>
      </c>
      <c r="F225" s="102"/>
      <c r="G225" s="102"/>
      <c r="H225" s="103">
        <f t="shared" si="20"/>
        <v>43250</v>
      </c>
    </row>
    <row r="226" spans="2:8" s="104" customFormat="1" ht="39.75" customHeight="1">
      <c r="B226" s="106" t="s">
        <v>512</v>
      </c>
      <c r="C226" s="98" t="s">
        <v>506</v>
      </c>
      <c r="D226" s="98" t="s">
        <v>379</v>
      </c>
      <c r="E226" s="98" t="s">
        <v>482</v>
      </c>
      <c r="F226" s="98" t="s">
        <v>513</v>
      </c>
      <c r="G226" s="98"/>
      <c r="H226" s="107">
        <f t="shared" si="20"/>
        <v>43250</v>
      </c>
    </row>
    <row r="227" spans="2:8" s="104" customFormat="1" ht="24" customHeight="1">
      <c r="B227" s="106" t="s">
        <v>529</v>
      </c>
      <c r="C227" s="98" t="s">
        <v>506</v>
      </c>
      <c r="D227" s="98" t="s">
        <v>379</v>
      </c>
      <c r="E227" s="98" t="s">
        <v>482</v>
      </c>
      <c r="F227" s="98" t="s">
        <v>513</v>
      </c>
      <c r="G227" s="98" t="s">
        <v>521</v>
      </c>
      <c r="H227" s="107">
        <f t="shared" si="20"/>
        <v>43250</v>
      </c>
    </row>
    <row r="228" spans="2:8" s="104" customFormat="1" ht="24" customHeight="1">
      <c r="B228" s="106" t="s">
        <v>333</v>
      </c>
      <c r="C228" s="98" t="s">
        <v>506</v>
      </c>
      <c r="D228" s="98" t="s">
        <v>379</v>
      </c>
      <c r="E228" s="98" t="s">
        <v>482</v>
      </c>
      <c r="F228" s="98" t="s">
        <v>513</v>
      </c>
      <c r="G228" s="98" t="s">
        <v>532</v>
      </c>
      <c r="H228" s="107">
        <f>3000+40250</f>
        <v>43250</v>
      </c>
    </row>
    <row r="229" spans="2:8" s="104" customFormat="1" ht="20.25" customHeight="1" hidden="1">
      <c r="B229" s="101" t="s">
        <v>533</v>
      </c>
      <c r="C229" s="102" t="s">
        <v>506</v>
      </c>
      <c r="D229" s="102" t="s">
        <v>484</v>
      </c>
      <c r="E229" s="102"/>
      <c r="F229" s="102"/>
      <c r="G229" s="102"/>
      <c r="H229" s="103">
        <f>H230+H234</f>
        <v>0</v>
      </c>
    </row>
    <row r="230" spans="2:8" s="104" customFormat="1" ht="20.25" customHeight="1" hidden="1">
      <c r="B230" s="101" t="s">
        <v>534</v>
      </c>
      <c r="C230" s="98" t="s">
        <v>506</v>
      </c>
      <c r="D230" s="98" t="s">
        <v>484</v>
      </c>
      <c r="E230" s="98" t="s">
        <v>508</v>
      </c>
      <c r="F230" s="98"/>
      <c r="G230" s="98"/>
      <c r="H230" s="107">
        <f aca="true" t="shared" si="21" ref="H230:H232">H231</f>
        <v>0</v>
      </c>
    </row>
    <row r="231" spans="2:8" s="104" customFormat="1" ht="20.25" customHeight="1" hidden="1">
      <c r="B231" s="106" t="s">
        <v>512</v>
      </c>
      <c r="C231" s="98" t="s">
        <v>506</v>
      </c>
      <c r="D231" s="98" t="s">
        <v>484</v>
      </c>
      <c r="E231" s="98" t="s">
        <v>508</v>
      </c>
      <c r="F231" s="98" t="s">
        <v>513</v>
      </c>
      <c r="G231" s="98"/>
      <c r="H231" s="107">
        <f t="shared" si="21"/>
        <v>0</v>
      </c>
    </row>
    <row r="232" spans="2:8" s="104" customFormat="1" ht="20.25" customHeight="1" hidden="1">
      <c r="B232" s="106" t="s">
        <v>529</v>
      </c>
      <c r="C232" s="98" t="s">
        <v>506</v>
      </c>
      <c r="D232" s="98" t="s">
        <v>484</v>
      </c>
      <c r="E232" s="98" t="s">
        <v>508</v>
      </c>
      <c r="F232" s="98" t="s">
        <v>513</v>
      </c>
      <c r="G232" s="98" t="s">
        <v>521</v>
      </c>
      <c r="H232" s="107">
        <f t="shared" si="21"/>
        <v>0</v>
      </c>
    </row>
    <row r="233" spans="2:8" s="104" customFormat="1" ht="20.25" customHeight="1" hidden="1">
      <c r="B233" s="106" t="s">
        <v>333</v>
      </c>
      <c r="C233" s="98" t="s">
        <v>506</v>
      </c>
      <c r="D233" s="98" t="s">
        <v>484</v>
      </c>
      <c r="E233" s="98" t="s">
        <v>508</v>
      </c>
      <c r="F233" s="98" t="s">
        <v>513</v>
      </c>
      <c r="G233" s="98" t="s">
        <v>532</v>
      </c>
      <c r="H233" s="107"/>
    </row>
    <row r="234" spans="2:8" s="104" customFormat="1" ht="40.5" customHeight="1" hidden="1">
      <c r="B234" s="101" t="s">
        <v>535</v>
      </c>
      <c r="C234" s="102" t="s">
        <v>506</v>
      </c>
      <c r="D234" s="102" t="s">
        <v>484</v>
      </c>
      <c r="E234" s="102" t="s">
        <v>446</v>
      </c>
      <c r="F234" s="102"/>
      <c r="G234" s="102"/>
      <c r="H234" s="103">
        <f>H238+H244+H235+H241</f>
        <v>0</v>
      </c>
    </row>
    <row r="235" spans="2:8" s="104" customFormat="1" ht="77.25" customHeight="1" hidden="1">
      <c r="B235" s="101" t="s">
        <v>536</v>
      </c>
      <c r="C235" s="102" t="s">
        <v>506</v>
      </c>
      <c r="D235" s="102" t="s">
        <v>484</v>
      </c>
      <c r="E235" s="102" t="s">
        <v>446</v>
      </c>
      <c r="F235" s="102" t="s">
        <v>537</v>
      </c>
      <c r="G235" s="102"/>
      <c r="H235" s="103">
        <f aca="true" t="shared" si="22" ref="H235:H236">H236</f>
        <v>0</v>
      </c>
    </row>
    <row r="236" spans="2:8" s="104" customFormat="1" ht="20.25" customHeight="1" hidden="1">
      <c r="B236" s="106" t="s">
        <v>529</v>
      </c>
      <c r="C236" s="98" t="s">
        <v>506</v>
      </c>
      <c r="D236" s="98" t="s">
        <v>484</v>
      </c>
      <c r="E236" s="98" t="s">
        <v>446</v>
      </c>
      <c r="F236" s="98" t="s">
        <v>537</v>
      </c>
      <c r="G236" s="98" t="s">
        <v>521</v>
      </c>
      <c r="H236" s="107">
        <f t="shared" si="22"/>
        <v>0</v>
      </c>
    </row>
    <row r="237" spans="2:8" s="104" customFormat="1" ht="20.25" customHeight="1" hidden="1">
      <c r="B237" s="106" t="s">
        <v>333</v>
      </c>
      <c r="C237" s="98" t="s">
        <v>506</v>
      </c>
      <c r="D237" s="98" t="s">
        <v>484</v>
      </c>
      <c r="E237" s="98" t="s">
        <v>446</v>
      </c>
      <c r="F237" s="98" t="s">
        <v>537</v>
      </c>
      <c r="G237" s="98" t="s">
        <v>532</v>
      </c>
      <c r="H237" s="107"/>
    </row>
    <row r="238" spans="2:8" s="104" customFormat="1" ht="16.5" customHeight="1" hidden="1">
      <c r="B238" s="101" t="s">
        <v>538</v>
      </c>
      <c r="C238" s="98" t="s">
        <v>506</v>
      </c>
      <c r="D238" s="98" t="s">
        <v>484</v>
      </c>
      <c r="E238" s="98" t="s">
        <v>446</v>
      </c>
      <c r="F238" s="98" t="s">
        <v>539</v>
      </c>
      <c r="G238" s="98"/>
      <c r="H238" s="107">
        <f aca="true" t="shared" si="23" ref="H238:H239">H239</f>
        <v>0</v>
      </c>
    </row>
    <row r="239" spans="2:8" s="104" customFormat="1" ht="20.25" customHeight="1" hidden="1">
      <c r="B239" s="106" t="s">
        <v>529</v>
      </c>
      <c r="C239" s="98" t="s">
        <v>506</v>
      </c>
      <c r="D239" s="98" t="s">
        <v>484</v>
      </c>
      <c r="E239" s="98" t="s">
        <v>446</v>
      </c>
      <c r="F239" s="98" t="s">
        <v>539</v>
      </c>
      <c r="G239" s="98" t="s">
        <v>521</v>
      </c>
      <c r="H239" s="107">
        <f t="shared" si="23"/>
        <v>0</v>
      </c>
    </row>
    <row r="240" spans="2:8" s="104" customFormat="1" ht="20.25" customHeight="1" hidden="1">
      <c r="B240" s="106" t="s">
        <v>333</v>
      </c>
      <c r="C240" s="98" t="s">
        <v>506</v>
      </c>
      <c r="D240" s="98" t="s">
        <v>484</v>
      </c>
      <c r="E240" s="98" t="s">
        <v>446</v>
      </c>
      <c r="F240" s="98" t="s">
        <v>539</v>
      </c>
      <c r="G240" s="98" t="s">
        <v>532</v>
      </c>
      <c r="H240" s="107"/>
    </row>
    <row r="241" spans="2:8" s="104" customFormat="1" ht="96" customHeight="1" hidden="1">
      <c r="B241" s="101" t="s">
        <v>540</v>
      </c>
      <c r="C241" s="102" t="s">
        <v>506</v>
      </c>
      <c r="D241" s="102" t="s">
        <v>484</v>
      </c>
      <c r="E241" s="102" t="s">
        <v>446</v>
      </c>
      <c r="F241" s="102" t="s">
        <v>541</v>
      </c>
      <c r="G241" s="102"/>
      <c r="H241" s="103">
        <f aca="true" t="shared" si="24" ref="H241:H242">H242</f>
        <v>0</v>
      </c>
    </row>
    <row r="242" spans="2:8" s="104" customFormat="1" ht="20.25" customHeight="1" hidden="1">
      <c r="B242" s="106" t="s">
        <v>529</v>
      </c>
      <c r="C242" s="98" t="s">
        <v>506</v>
      </c>
      <c r="D242" s="98" t="s">
        <v>484</v>
      </c>
      <c r="E242" s="98" t="s">
        <v>446</v>
      </c>
      <c r="F242" s="98" t="s">
        <v>541</v>
      </c>
      <c r="G242" s="98" t="s">
        <v>521</v>
      </c>
      <c r="H242" s="107">
        <f t="shared" si="24"/>
        <v>0</v>
      </c>
    </row>
    <row r="243" spans="2:8" s="104" customFormat="1" ht="20.25" customHeight="1" hidden="1">
      <c r="B243" s="106" t="s">
        <v>333</v>
      </c>
      <c r="C243" s="98" t="s">
        <v>506</v>
      </c>
      <c r="D243" s="98" t="s">
        <v>484</v>
      </c>
      <c r="E243" s="98" t="s">
        <v>446</v>
      </c>
      <c r="F243" s="98" t="s">
        <v>541</v>
      </c>
      <c r="G243" s="98" t="s">
        <v>532</v>
      </c>
      <c r="H243" s="107"/>
    </row>
    <row r="244" spans="2:8" s="104" customFormat="1" ht="81" customHeight="1" hidden="1">
      <c r="B244" s="101" t="s">
        <v>542</v>
      </c>
      <c r="C244" s="102" t="s">
        <v>506</v>
      </c>
      <c r="D244" s="102" t="s">
        <v>484</v>
      </c>
      <c r="E244" s="102" t="s">
        <v>446</v>
      </c>
      <c r="F244" s="102" t="s">
        <v>543</v>
      </c>
      <c r="G244" s="102"/>
      <c r="H244" s="103">
        <f aca="true" t="shared" si="25" ref="H244:H245">H245</f>
        <v>0</v>
      </c>
    </row>
    <row r="245" spans="2:8" s="104" customFormat="1" ht="20.25" customHeight="1" hidden="1">
      <c r="B245" s="106" t="s">
        <v>529</v>
      </c>
      <c r="C245" s="98" t="s">
        <v>506</v>
      </c>
      <c r="D245" s="98" t="s">
        <v>484</v>
      </c>
      <c r="E245" s="98" t="s">
        <v>446</v>
      </c>
      <c r="F245" s="98" t="s">
        <v>543</v>
      </c>
      <c r="G245" s="98" t="s">
        <v>521</v>
      </c>
      <c r="H245" s="107">
        <f t="shared" si="25"/>
        <v>0</v>
      </c>
    </row>
    <row r="246" spans="2:8" s="104" customFormat="1" ht="20.25" customHeight="1" hidden="1">
      <c r="B246" s="106" t="s">
        <v>333</v>
      </c>
      <c r="C246" s="98" t="s">
        <v>506</v>
      </c>
      <c r="D246" s="98" t="s">
        <v>484</v>
      </c>
      <c r="E246" s="98" t="s">
        <v>446</v>
      </c>
      <c r="F246" s="98" t="s">
        <v>543</v>
      </c>
      <c r="G246" s="98" t="s">
        <v>532</v>
      </c>
      <c r="H246" s="107"/>
    </row>
    <row r="247" spans="2:8" s="104" customFormat="1" ht="22.5" customHeight="1">
      <c r="B247" s="101" t="s">
        <v>544</v>
      </c>
      <c r="C247" s="102" t="s">
        <v>506</v>
      </c>
      <c r="D247" s="102" t="s">
        <v>545</v>
      </c>
      <c r="E247" s="102"/>
      <c r="F247" s="102"/>
      <c r="G247" s="102"/>
      <c r="H247" s="103">
        <f>H255+H248</f>
        <v>-300000</v>
      </c>
    </row>
    <row r="248" spans="2:8" s="104" customFormat="1" ht="25.5" customHeight="1">
      <c r="B248" s="101" t="s">
        <v>546</v>
      </c>
      <c r="C248" s="102" t="s">
        <v>506</v>
      </c>
      <c r="D248" s="102" t="s">
        <v>545</v>
      </c>
      <c r="E248" s="102" t="s">
        <v>424</v>
      </c>
      <c r="F248" s="102"/>
      <c r="G248" s="102"/>
      <c r="H248" s="103">
        <f>H252+H249</f>
        <v>-300000</v>
      </c>
    </row>
    <row r="249" spans="2:8" s="104" customFormat="1" ht="20.25" customHeight="1" hidden="1">
      <c r="B249" s="101" t="s">
        <v>547</v>
      </c>
      <c r="C249" s="102" t="s">
        <v>506</v>
      </c>
      <c r="D249" s="102" t="s">
        <v>545</v>
      </c>
      <c r="E249" s="102" t="s">
        <v>424</v>
      </c>
      <c r="F249" s="102" t="s">
        <v>548</v>
      </c>
      <c r="G249" s="102"/>
      <c r="H249" s="103">
        <f aca="true" t="shared" si="26" ref="H249:H250">H250</f>
        <v>0</v>
      </c>
    </row>
    <row r="250" spans="2:8" s="104" customFormat="1" ht="20.25" customHeight="1" hidden="1">
      <c r="B250" s="106" t="s">
        <v>529</v>
      </c>
      <c r="C250" s="98" t="s">
        <v>506</v>
      </c>
      <c r="D250" s="98" t="s">
        <v>545</v>
      </c>
      <c r="E250" s="98" t="s">
        <v>424</v>
      </c>
      <c r="F250" s="98" t="s">
        <v>548</v>
      </c>
      <c r="G250" s="98" t="s">
        <v>521</v>
      </c>
      <c r="H250" s="107">
        <f t="shared" si="26"/>
        <v>0</v>
      </c>
    </row>
    <row r="251" spans="2:8" s="104" customFormat="1" ht="20.25" customHeight="1" hidden="1">
      <c r="B251" s="106" t="s">
        <v>333</v>
      </c>
      <c r="C251" s="98" t="s">
        <v>506</v>
      </c>
      <c r="D251" s="98" t="s">
        <v>545</v>
      </c>
      <c r="E251" s="98" t="s">
        <v>424</v>
      </c>
      <c r="F251" s="98" t="s">
        <v>548</v>
      </c>
      <c r="G251" s="98" t="s">
        <v>532</v>
      </c>
      <c r="H251" s="107"/>
    </row>
    <row r="252" spans="2:8" s="104" customFormat="1" ht="38.25" customHeight="1">
      <c r="B252" s="101" t="s">
        <v>549</v>
      </c>
      <c r="C252" s="102" t="s">
        <v>506</v>
      </c>
      <c r="D252" s="102" t="s">
        <v>545</v>
      </c>
      <c r="E252" s="102" t="s">
        <v>424</v>
      </c>
      <c r="F252" s="102" t="s">
        <v>550</v>
      </c>
      <c r="G252" s="102"/>
      <c r="H252" s="103">
        <f aca="true" t="shared" si="27" ref="H252:H253">H253</f>
        <v>-300000</v>
      </c>
    </row>
    <row r="253" spans="2:8" s="104" customFormat="1" ht="26.25" customHeight="1">
      <c r="B253" s="106" t="s">
        <v>529</v>
      </c>
      <c r="C253" s="98" t="s">
        <v>506</v>
      </c>
      <c r="D253" s="98" t="s">
        <v>545</v>
      </c>
      <c r="E253" s="98" t="s">
        <v>424</v>
      </c>
      <c r="F253" s="98" t="s">
        <v>550</v>
      </c>
      <c r="G253" s="98" t="s">
        <v>521</v>
      </c>
      <c r="H253" s="107">
        <f t="shared" si="27"/>
        <v>-300000</v>
      </c>
    </row>
    <row r="254" spans="2:8" s="104" customFormat="1" ht="24.75" customHeight="1">
      <c r="B254" s="106" t="s">
        <v>333</v>
      </c>
      <c r="C254" s="98" t="s">
        <v>506</v>
      </c>
      <c r="D254" s="98" t="s">
        <v>545</v>
      </c>
      <c r="E254" s="98" t="s">
        <v>424</v>
      </c>
      <c r="F254" s="98" t="s">
        <v>550</v>
      </c>
      <c r="G254" s="98" t="s">
        <v>532</v>
      </c>
      <c r="H254" s="107">
        <v>-300000</v>
      </c>
    </row>
    <row r="255" spans="2:8" s="104" customFormat="1" ht="20.25" customHeight="1" hidden="1">
      <c r="B255" s="101" t="s">
        <v>551</v>
      </c>
      <c r="C255" s="98" t="s">
        <v>506</v>
      </c>
      <c r="D255" s="98" t="s">
        <v>545</v>
      </c>
      <c r="E255" s="98" t="s">
        <v>379</v>
      </c>
      <c r="F255" s="98"/>
      <c r="G255" s="98"/>
      <c r="H255" s="107">
        <f aca="true" t="shared" si="28" ref="H255:H257">H256</f>
        <v>0</v>
      </c>
    </row>
    <row r="256" spans="2:8" s="104" customFormat="1" ht="20.25" customHeight="1" hidden="1">
      <c r="B256" s="106" t="s">
        <v>512</v>
      </c>
      <c r="C256" s="98" t="s">
        <v>506</v>
      </c>
      <c r="D256" s="98" t="s">
        <v>545</v>
      </c>
      <c r="E256" s="98" t="s">
        <v>379</v>
      </c>
      <c r="F256" s="98" t="s">
        <v>513</v>
      </c>
      <c r="G256" s="98"/>
      <c r="H256" s="107">
        <f t="shared" si="28"/>
        <v>0</v>
      </c>
    </row>
    <row r="257" spans="2:8" s="104" customFormat="1" ht="20.25" customHeight="1" hidden="1">
      <c r="B257" s="106" t="s">
        <v>529</v>
      </c>
      <c r="C257" s="98" t="s">
        <v>506</v>
      </c>
      <c r="D257" s="98" t="s">
        <v>545</v>
      </c>
      <c r="E257" s="98" t="s">
        <v>379</v>
      </c>
      <c r="F257" s="98" t="s">
        <v>513</v>
      </c>
      <c r="G257" s="98" t="s">
        <v>521</v>
      </c>
      <c r="H257" s="107">
        <f t="shared" si="28"/>
        <v>0</v>
      </c>
    </row>
    <row r="258" spans="2:8" s="104" customFormat="1" ht="20.25" customHeight="1" hidden="1">
      <c r="B258" s="106" t="s">
        <v>333</v>
      </c>
      <c r="C258" s="98" t="s">
        <v>506</v>
      </c>
      <c r="D258" s="98" t="s">
        <v>545</v>
      </c>
      <c r="E258" s="98" t="s">
        <v>379</v>
      </c>
      <c r="F258" s="98" t="s">
        <v>513</v>
      </c>
      <c r="G258" s="98" t="s">
        <v>532</v>
      </c>
      <c r="H258" s="107"/>
    </row>
    <row r="259" spans="2:9" s="104" customFormat="1" ht="20.25" customHeight="1" hidden="1">
      <c r="B259" s="101" t="s">
        <v>552</v>
      </c>
      <c r="C259" s="102" t="s">
        <v>506</v>
      </c>
      <c r="D259" s="102" t="s">
        <v>553</v>
      </c>
      <c r="E259" s="102"/>
      <c r="F259" s="102"/>
      <c r="G259" s="102"/>
      <c r="H259" s="103">
        <f>H260</f>
        <v>0</v>
      </c>
      <c r="I259" s="105"/>
    </row>
    <row r="260" spans="2:8" s="104" customFormat="1" ht="20.25" customHeight="1" hidden="1">
      <c r="B260" s="101" t="s">
        <v>554</v>
      </c>
      <c r="C260" s="102" t="s">
        <v>506</v>
      </c>
      <c r="D260" s="102" t="s">
        <v>553</v>
      </c>
      <c r="E260" s="102" t="s">
        <v>377</v>
      </c>
      <c r="F260" s="102"/>
      <c r="G260" s="102"/>
      <c r="H260" s="103">
        <f>H261+H264</f>
        <v>0</v>
      </c>
    </row>
    <row r="261" spans="2:8" s="104" customFormat="1" ht="20.25" customHeight="1" hidden="1">
      <c r="B261" s="101" t="s">
        <v>555</v>
      </c>
      <c r="C261" s="98" t="s">
        <v>506</v>
      </c>
      <c r="D261" s="98" t="s">
        <v>553</v>
      </c>
      <c r="E261" s="98" t="s">
        <v>377</v>
      </c>
      <c r="F261" s="98" t="s">
        <v>556</v>
      </c>
      <c r="G261" s="98"/>
      <c r="H261" s="107">
        <f aca="true" t="shared" si="29" ref="H261:H262">H262</f>
        <v>0</v>
      </c>
    </row>
    <row r="262" spans="2:8" s="104" customFormat="1" ht="20.25" customHeight="1" hidden="1">
      <c r="B262" s="106" t="s">
        <v>520</v>
      </c>
      <c r="C262" s="98" t="s">
        <v>506</v>
      </c>
      <c r="D262" s="98" t="s">
        <v>553</v>
      </c>
      <c r="E262" s="98" t="s">
        <v>377</v>
      </c>
      <c r="F262" s="98" t="s">
        <v>556</v>
      </c>
      <c r="G262" s="98" t="s">
        <v>521</v>
      </c>
      <c r="H262" s="107">
        <f t="shared" si="29"/>
        <v>0</v>
      </c>
    </row>
    <row r="263" spans="2:8" s="104" customFormat="1" ht="20.25" customHeight="1" hidden="1">
      <c r="B263" s="106" t="s">
        <v>522</v>
      </c>
      <c r="C263" s="98" t="s">
        <v>506</v>
      </c>
      <c r="D263" s="98" t="s">
        <v>553</v>
      </c>
      <c r="E263" s="98" t="s">
        <v>377</v>
      </c>
      <c r="F263" s="98" t="s">
        <v>556</v>
      </c>
      <c r="G263" s="98" t="s">
        <v>523</v>
      </c>
      <c r="H263" s="107"/>
    </row>
    <row r="264" spans="2:8" s="104" customFormat="1" ht="42" customHeight="1" hidden="1">
      <c r="B264" s="101" t="s">
        <v>512</v>
      </c>
      <c r="C264" s="102" t="s">
        <v>506</v>
      </c>
      <c r="D264" s="102" t="s">
        <v>553</v>
      </c>
      <c r="E264" s="102" t="s">
        <v>377</v>
      </c>
      <c r="F264" s="102" t="s">
        <v>513</v>
      </c>
      <c r="G264" s="102"/>
      <c r="H264" s="103">
        <f>H266</f>
        <v>0</v>
      </c>
    </row>
    <row r="265" spans="2:8" s="104" customFormat="1" ht="20.25" customHeight="1" hidden="1">
      <c r="B265" s="106" t="s">
        <v>529</v>
      </c>
      <c r="C265" s="98" t="s">
        <v>506</v>
      </c>
      <c r="D265" s="98" t="s">
        <v>553</v>
      </c>
      <c r="E265" s="98" t="s">
        <v>377</v>
      </c>
      <c r="F265" s="98" t="s">
        <v>513</v>
      </c>
      <c r="G265" s="98" t="s">
        <v>521</v>
      </c>
      <c r="H265" s="107">
        <f>H266</f>
        <v>0</v>
      </c>
    </row>
    <row r="266" spans="2:8" s="104" customFormat="1" ht="21.75" customHeight="1" hidden="1">
      <c r="B266" s="106" t="s">
        <v>333</v>
      </c>
      <c r="C266" s="98" t="s">
        <v>506</v>
      </c>
      <c r="D266" s="98" t="s">
        <v>553</v>
      </c>
      <c r="E266" s="98" t="s">
        <v>377</v>
      </c>
      <c r="F266" s="98" t="s">
        <v>513</v>
      </c>
      <c r="G266" s="98" t="s">
        <v>532</v>
      </c>
      <c r="H266" s="107"/>
    </row>
    <row r="267" spans="2:8" s="104" customFormat="1" ht="73.5" customHeight="1">
      <c r="B267" s="101" t="s">
        <v>557</v>
      </c>
      <c r="C267" s="102" t="s">
        <v>506</v>
      </c>
      <c r="D267" s="102" t="s">
        <v>558</v>
      </c>
      <c r="E267" s="102"/>
      <c r="F267" s="102"/>
      <c r="G267" s="102"/>
      <c r="H267" s="103">
        <f>H268+H272+H277</f>
        <v>250000</v>
      </c>
    </row>
    <row r="268" spans="2:8" s="104" customFormat="1" ht="20.25" customHeight="1" hidden="1">
      <c r="B268" s="101" t="s">
        <v>559</v>
      </c>
      <c r="C268" s="98" t="s">
        <v>506</v>
      </c>
      <c r="D268" s="98" t="s">
        <v>558</v>
      </c>
      <c r="E268" s="98" t="s">
        <v>377</v>
      </c>
      <c r="F268" s="98"/>
      <c r="G268" s="98"/>
      <c r="H268" s="107">
        <f aca="true" t="shared" si="30" ref="H268:H270">H269</f>
        <v>0</v>
      </c>
    </row>
    <row r="269" spans="2:8" s="104" customFormat="1" ht="20.25" customHeight="1" hidden="1">
      <c r="B269" s="106" t="s">
        <v>560</v>
      </c>
      <c r="C269" s="98" t="s">
        <v>506</v>
      </c>
      <c r="D269" s="98" t="s">
        <v>558</v>
      </c>
      <c r="E269" s="98" t="s">
        <v>377</v>
      </c>
      <c r="F269" s="98" t="s">
        <v>561</v>
      </c>
      <c r="G269" s="98"/>
      <c r="H269" s="107">
        <f t="shared" si="30"/>
        <v>0</v>
      </c>
    </row>
    <row r="270" spans="2:8" s="104" customFormat="1" ht="20.25" customHeight="1" hidden="1">
      <c r="B270" s="106" t="s">
        <v>562</v>
      </c>
      <c r="C270" s="98" t="s">
        <v>506</v>
      </c>
      <c r="D270" s="98" t="s">
        <v>558</v>
      </c>
      <c r="E270" s="98" t="s">
        <v>377</v>
      </c>
      <c r="F270" s="98" t="s">
        <v>561</v>
      </c>
      <c r="G270" s="98" t="s">
        <v>521</v>
      </c>
      <c r="H270" s="107">
        <f t="shared" si="30"/>
        <v>0</v>
      </c>
    </row>
    <row r="271" spans="2:8" s="104" customFormat="1" ht="64.5" customHeight="1" hidden="1">
      <c r="B271" s="106" t="s">
        <v>563</v>
      </c>
      <c r="C271" s="98" t="s">
        <v>506</v>
      </c>
      <c r="D271" s="98" t="s">
        <v>558</v>
      </c>
      <c r="E271" s="98" t="s">
        <v>377</v>
      </c>
      <c r="F271" s="98" t="s">
        <v>561</v>
      </c>
      <c r="G271" s="98" t="s">
        <v>564</v>
      </c>
      <c r="H271" s="107"/>
    </row>
    <row r="272" spans="2:8" s="104" customFormat="1" ht="20.25" customHeight="1">
      <c r="B272" s="101" t="s">
        <v>565</v>
      </c>
      <c r="C272" s="102" t="s">
        <v>506</v>
      </c>
      <c r="D272" s="102" t="s">
        <v>558</v>
      </c>
      <c r="E272" s="102" t="s">
        <v>424</v>
      </c>
      <c r="F272" s="102"/>
      <c r="G272" s="102"/>
      <c r="H272" s="103">
        <f aca="true" t="shared" si="31" ref="H272:H273">H273</f>
        <v>250000</v>
      </c>
    </row>
    <row r="273" spans="2:8" s="104" customFormat="1" ht="57" customHeight="1">
      <c r="B273" s="101" t="s">
        <v>566</v>
      </c>
      <c r="C273" s="102" t="s">
        <v>506</v>
      </c>
      <c r="D273" s="102" t="s">
        <v>558</v>
      </c>
      <c r="E273" s="102" t="s">
        <v>424</v>
      </c>
      <c r="F273" s="102" t="s">
        <v>567</v>
      </c>
      <c r="G273" s="102"/>
      <c r="H273" s="103">
        <f t="shared" si="31"/>
        <v>250000</v>
      </c>
    </row>
    <row r="274" spans="2:8" s="104" customFormat="1" ht="25.5" customHeight="1">
      <c r="B274" s="106" t="s">
        <v>529</v>
      </c>
      <c r="C274" s="98" t="s">
        <v>506</v>
      </c>
      <c r="D274" s="98" t="s">
        <v>558</v>
      </c>
      <c r="E274" s="98" t="s">
        <v>424</v>
      </c>
      <c r="F274" s="98" t="s">
        <v>567</v>
      </c>
      <c r="G274" s="98" t="s">
        <v>521</v>
      </c>
      <c r="H274" s="107">
        <f>H275+H276</f>
        <v>250000</v>
      </c>
    </row>
    <row r="275" spans="2:8" s="104" customFormat="1" ht="20.25" customHeight="1" hidden="1">
      <c r="B275" s="106" t="s">
        <v>565</v>
      </c>
      <c r="C275" s="98" t="s">
        <v>506</v>
      </c>
      <c r="D275" s="98" t="s">
        <v>558</v>
      </c>
      <c r="E275" s="98" t="s">
        <v>424</v>
      </c>
      <c r="F275" s="98" t="s">
        <v>567</v>
      </c>
      <c r="G275" s="98" t="s">
        <v>568</v>
      </c>
      <c r="H275" s="107"/>
    </row>
    <row r="276" spans="2:8" s="104" customFormat="1" ht="21" customHeight="1">
      <c r="B276" s="106" t="s">
        <v>333</v>
      </c>
      <c r="C276" s="98" t="s">
        <v>506</v>
      </c>
      <c r="D276" s="98" t="s">
        <v>558</v>
      </c>
      <c r="E276" s="98" t="s">
        <v>424</v>
      </c>
      <c r="F276" s="98" t="s">
        <v>567</v>
      </c>
      <c r="G276" s="98" t="s">
        <v>532</v>
      </c>
      <c r="H276" s="107">
        <v>250000</v>
      </c>
    </row>
    <row r="277" spans="2:8" s="104" customFormat="1" ht="20.25" customHeight="1" hidden="1">
      <c r="B277" s="101" t="s">
        <v>569</v>
      </c>
      <c r="C277" s="102" t="s">
        <v>506</v>
      </c>
      <c r="D277" s="102" t="s">
        <v>558</v>
      </c>
      <c r="E277" s="102" t="s">
        <v>379</v>
      </c>
      <c r="F277" s="102"/>
      <c r="G277" s="102"/>
      <c r="H277" s="103">
        <f aca="true" t="shared" si="32" ref="H277:H279">H278</f>
        <v>0</v>
      </c>
    </row>
    <row r="278" spans="2:8" s="104" customFormat="1" ht="20.25" customHeight="1" hidden="1">
      <c r="B278" s="101" t="s">
        <v>570</v>
      </c>
      <c r="C278" s="102" t="s">
        <v>506</v>
      </c>
      <c r="D278" s="102" t="s">
        <v>558</v>
      </c>
      <c r="E278" s="102" t="s">
        <v>379</v>
      </c>
      <c r="F278" s="102" t="s">
        <v>571</v>
      </c>
      <c r="G278" s="102"/>
      <c r="H278" s="103">
        <f t="shared" si="32"/>
        <v>0</v>
      </c>
    </row>
    <row r="279" spans="2:8" s="104" customFormat="1" ht="20.25" customHeight="1" hidden="1">
      <c r="B279" s="106" t="s">
        <v>529</v>
      </c>
      <c r="C279" s="98" t="s">
        <v>506</v>
      </c>
      <c r="D279" s="98" t="s">
        <v>558</v>
      </c>
      <c r="E279" s="98" t="s">
        <v>379</v>
      </c>
      <c r="F279" s="98" t="s">
        <v>571</v>
      </c>
      <c r="G279" s="98" t="s">
        <v>521</v>
      </c>
      <c r="H279" s="107">
        <f t="shared" si="32"/>
        <v>0</v>
      </c>
    </row>
    <row r="280" spans="2:8" s="104" customFormat="1" ht="24.75" customHeight="1" hidden="1">
      <c r="B280" s="106" t="s">
        <v>333</v>
      </c>
      <c r="C280" s="98" t="s">
        <v>506</v>
      </c>
      <c r="D280" s="98" t="s">
        <v>558</v>
      </c>
      <c r="E280" s="98" t="s">
        <v>379</v>
      </c>
      <c r="F280" s="98" t="s">
        <v>571</v>
      </c>
      <c r="G280" s="98" t="s">
        <v>532</v>
      </c>
      <c r="H280" s="107"/>
    </row>
    <row r="281" spans="2:9" s="104" customFormat="1" ht="61.5" customHeight="1">
      <c r="B281" s="101" t="s">
        <v>572</v>
      </c>
      <c r="C281" s="102" t="s">
        <v>573</v>
      </c>
      <c r="D281" s="102"/>
      <c r="E281" s="102"/>
      <c r="F281" s="102"/>
      <c r="G281" s="102"/>
      <c r="H281" s="103">
        <f>H282+H318+H342+H393+H424+H435+H440+H475+H523</f>
        <v>1401552.1</v>
      </c>
      <c r="I281" s="114"/>
    </row>
    <row r="282" spans="2:9" s="104" customFormat="1" ht="20.25" customHeight="1">
      <c r="B282" s="101" t="s">
        <v>376</v>
      </c>
      <c r="C282" s="102" t="s">
        <v>573</v>
      </c>
      <c r="D282" s="102" t="s">
        <v>377</v>
      </c>
      <c r="E282" s="102"/>
      <c r="F282" s="102"/>
      <c r="G282" s="102"/>
      <c r="H282" s="103">
        <f>H283+H300+H306+H296</f>
        <v>1855083</v>
      </c>
      <c r="I282" s="114"/>
    </row>
    <row r="283" spans="2:9" s="104" customFormat="1" ht="111" customHeight="1">
      <c r="B283" s="101" t="s">
        <v>574</v>
      </c>
      <c r="C283" s="102" t="s">
        <v>573</v>
      </c>
      <c r="D283" s="102" t="s">
        <v>377</v>
      </c>
      <c r="E283" s="102" t="s">
        <v>484</v>
      </c>
      <c r="F283" s="102"/>
      <c r="G283" s="102"/>
      <c r="H283" s="103">
        <f>H287+H284</f>
        <v>1855083</v>
      </c>
      <c r="I283" s="114"/>
    </row>
    <row r="284" spans="2:8" s="104" customFormat="1" ht="41.25" customHeight="1">
      <c r="B284" s="101" t="s">
        <v>575</v>
      </c>
      <c r="C284" s="102" t="s">
        <v>573</v>
      </c>
      <c r="D284" s="102" t="s">
        <v>377</v>
      </c>
      <c r="E284" s="102" t="s">
        <v>484</v>
      </c>
      <c r="F284" s="102" t="s">
        <v>576</v>
      </c>
      <c r="G284" s="102"/>
      <c r="H284" s="103">
        <f aca="true" t="shared" si="33" ref="H284:H285">H285</f>
        <v>-648250</v>
      </c>
    </row>
    <row r="285" spans="2:8" s="104" customFormat="1" ht="114" customHeight="1">
      <c r="B285" s="108" t="s">
        <v>384</v>
      </c>
      <c r="C285" s="98" t="s">
        <v>573</v>
      </c>
      <c r="D285" s="98" t="s">
        <v>377</v>
      </c>
      <c r="E285" s="98" t="s">
        <v>484</v>
      </c>
      <c r="F285" s="98" t="s">
        <v>576</v>
      </c>
      <c r="G285" s="98" t="s">
        <v>385</v>
      </c>
      <c r="H285" s="107">
        <f t="shared" si="33"/>
        <v>-648250</v>
      </c>
    </row>
    <row r="286" spans="2:8" s="104" customFormat="1" ht="40.5" customHeight="1">
      <c r="B286" s="108" t="s">
        <v>386</v>
      </c>
      <c r="C286" s="98" t="s">
        <v>573</v>
      </c>
      <c r="D286" s="98" t="s">
        <v>377</v>
      </c>
      <c r="E286" s="98" t="s">
        <v>484</v>
      </c>
      <c r="F286" s="98" t="s">
        <v>576</v>
      </c>
      <c r="G286" s="98" t="s">
        <v>387</v>
      </c>
      <c r="H286" s="107">
        <f>-533400-114850</f>
        <v>-648250</v>
      </c>
    </row>
    <row r="287" spans="2:8" s="104" customFormat="1" ht="54" customHeight="1">
      <c r="B287" s="101" t="s">
        <v>447</v>
      </c>
      <c r="C287" s="102" t="s">
        <v>573</v>
      </c>
      <c r="D287" s="102" t="s">
        <v>377</v>
      </c>
      <c r="E287" s="102" t="s">
        <v>484</v>
      </c>
      <c r="F287" s="102" t="s">
        <v>577</v>
      </c>
      <c r="G287" s="102"/>
      <c r="H287" s="103">
        <f>H288+H290+H292</f>
        <v>2503333</v>
      </c>
    </row>
    <row r="288" spans="2:8" s="104" customFormat="1" ht="117" customHeight="1">
      <c r="B288" s="108" t="s">
        <v>384</v>
      </c>
      <c r="C288" s="98" t="s">
        <v>573</v>
      </c>
      <c r="D288" s="98" t="s">
        <v>377</v>
      </c>
      <c r="E288" s="98" t="s">
        <v>484</v>
      </c>
      <c r="F288" s="98" t="s">
        <v>577</v>
      </c>
      <c r="G288" s="98" t="s">
        <v>385</v>
      </c>
      <c r="H288" s="107">
        <f>H289</f>
        <v>2372833</v>
      </c>
    </row>
    <row r="289" spans="2:8" s="104" customFormat="1" ht="46.5" customHeight="1">
      <c r="B289" s="108" t="s">
        <v>386</v>
      </c>
      <c r="C289" s="98" t="s">
        <v>573</v>
      </c>
      <c r="D289" s="98" t="s">
        <v>377</v>
      </c>
      <c r="E289" s="98" t="s">
        <v>484</v>
      </c>
      <c r="F289" s="98" t="s">
        <v>577</v>
      </c>
      <c r="G289" s="98" t="s">
        <v>387</v>
      </c>
      <c r="H289" s="107">
        <f>-116500-14000+2503333</f>
        <v>2372833</v>
      </c>
    </row>
    <row r="290" spans="2:8" s="104" customFormat="1" ht="38.25" customHeight="1">
      <c r="B290" s="108" t="s">
        <v>388</v>
      </c>
      <c r="C290" s="98" t="s">
        <v>573</v>
      </c>
      <c r="D290" s="98" t="s">
        <v>377</v>
      </c>
      <c r="E290" s="98" t="s">
        <v>484</v>
      </c>
      <c r="F290" s="98" t="s">
        <v>577</v>
      </c>
      <c r="G290" s="98" t="s">
        <v>389</v>
      </c>
      <c r="H290" s="107">
        <f>H291</f>
        <v>161229</v>
      </c>
    </row>
    <row r="291" spans="2:8" s="104" customFormat="1" ht="45" customHeight="1">
      <c r="B291" s="108" t="s">
        <v>390</v>
      </c>
      <c r="C291" s="98" t="s">
        <v>573</v>
      </c>
      <c r="D291" s="98" t="s">
        <v>377</v>
      </c>
      <c r="E291" s="98" t="s">
        <v>484</v>
      </c>
      <c r="F291" s="98" t="s">
        <v>577</v>
      </c>
      <c r="G291" s="98" t="s">
        <v>391</v>
      </c>
      <c r="H291" s="107">
        <f>116500+44729</f>
        <v>161229</v>
      </c>
    </row>
    <row r="292" spans="2:8" s="104" customFormat="1" ht="20.25" customHeight="1">
      <c r="B292" s="106" t="s">
        <v>412</v>
      </c>
      <c r="C292" s="98" t="s">
        <v>573</v>
      </c>
      <c r="D292" s="98" t="s">
        <v>377</v>
      </c>
      <c r="E292" s="98" t="s">
        <v>484</v>
      </c>
      <c r="F292" s="98" t="s">
        <v>577</v>
      </c>
      <c r="G292" s="98" t="s">
        <v>393</v>
      </c>
      <c r="H292" s="107">
        <f>H293+H294+H295</f>
        <v>-30729</v>
      </c>
    </row>
    <row r="293" spans="2:8" s="104" customFormat="1" ht="40.5" customHeight="1">
      <c r="B293" s="106" t="s">
        <v>413</v>
      </c>
      <c r="C293" s="98" t="s">
        <v>573</v>
      </c>
      <c r="D293" s="98" t="s">
        <v>377</v>
      </c>
      <c r="E293" s="98" t="s">
        <v>484</v>
      </c>
      <c r="F293" s="98" t="s">
        <v>577</v>
      </c>
      <c r="G293" s="98" t="s">
        <v>395</v>
      </c>
      <c r="H293" s="107">
        <v>-29000</v>
      </c>
    </row>
    <row r="294" spans="2:8" s="104" customFormat="1" ht="20.25" customHeight="1">
      <c r="B294" s="106" t="s">
        <v>449</v>
      </c>
      <c r="C294" s="98" t="s">
        <v>573</v>
      </c>
      <c r="D294" s="98" t="s">
        <v>377</v>
      </c>
      <c r="E294" s="98" t="s">
        <v>484</v>
      </c>
      <c r="F294" s="98" t="s">
        <v>577</v>
      </c>
      <c r="G294" s="98" t="s">
        <v>398</v>
      </c>
      <c r="H294" s="107">
        <v>-1729</v>
      </c>
    </row>
    <row r="295" spans="2:8" s="104" customFormat="1" ht="20.25" customHeight="1" hidden="1">
      <c r="B295" s="106" t="s">
        <v>414</v>
      </c>
      <c r="C295" s="98" t="s">
        <v>573</v>
      </c>
      <c r="D295" s="98" t="s">
        <v>377</v>
      </c>
      <c r="E295" s="98" t="s">
        <v>484</v>
      </c>
      <c r="F295" s="98" t="s">
        <v>577</v>
      </c>
      <c r="G295" s="98" t="s">
        <v>415</v>
      </c>
      <c r="H295" s="107"/>
    </row>
    <row r="296" spans="2:8" s="104" customFormat="1" ht="20.25" customHeight="1" hidden="1">
      <c r="B296" s="101" t="s">
        <v>578</v>
      </c>
      <c r="C296" s="98" t="s">
        <v>573</v>
      </c>
      <c r="D296" s="98" t="s">
        <v>377</v>
      </c>
      <c r="E296" s="98" t="s">
        <v>545</v>
      </c>
      <c r="F296" s="98"/>
      <c r="G296" s="98"/>
      <c r="H296" s="107">
        <f aca="true" t="shared" si="34" ref="H296:H298">H297</f>
        <v>0</v>
      </c>
    </row>
    <row r="297" spans="2:8" s="104" customFormat="1" ht="20.25" customHeight="1" hidden="1">
      <c r="B297" s="101" t="s">
        <v>579</v>
      </c>
      <c r="C297" s="98" t="s">
        <v>573</v>
      </c>
      <c r="D297" s="98" t="s">
        <v>377</v>
      </c>
      <c r="E297" s="98" t="s">
        <v>545</v>
      </c>
      <c r="F297" s="98" t="s">
        <v>580</v>
      </c>
      <c r="G297" s="98"/>
      <c r="H297" s="107">
        <f t="shared" si="34"/>
        <v>0</v>
      </c>
    </row>
    <row r="298" spans="2:8" s="104" customFormat="1" ht="20.25" customHeight="1" hidden="1">
      <c r="B298" s="108" t="s">
        <v>581</v>
      </c>
      <c r="C298" s="98" t="s">
        <v>573</v>
      </c>
      <c r="D298" s="98" t="s">
        <v>377</v>
      </c>
      <c r="E298" s="98" t="s">
        <v>545</v>
      </c>
      <c r="F298" s="98" t="s">
        <v>580</v>
      </c>
      <c r="G298" s="98" t="s">
        <v>389</v>
      </c>
      <c r="H298" s="107">
        <f t="shared" si="34"/>
        <v>0</v>
      </c>
    </row>
    <row r="299" spans="2:8" s="104" customFormat="1" ht="20.25" customHeight="1" hidden="1">
      <c r="B299" s="108" t="s">
        <v>582</v>
      </c>
      <c r="C299" s="98" t="s">
        <v>573</v>
      </c>
      <c r="D299" s="98" t="s">
        <v>377</v>
      </c>
      <c r="E299" s="98" t="s">
        <v>545</v>
      </c>
      <c r="F299" s="98" t="s">
        <v>583</v>
      </c>
      <c r="G299" s="98" t="s">
        <v>391</v>
      </c>
      <c r="H299" s="107"/>
    </row>
    <row r="300" spans="2:8" s="104" customFormat="1" ht="20.25" customHeight="1" hidden="1">
      <c r="B300" s="101" t="s">
        <v>584</v>
      </c>
      <c r="C300" s="98" t="s">
        <v>573</v>
      </c>
      <c r="D300" s="98" t="s">
        <v>377</v>
      </c>
      <c r="E300" s="98" t="s">
        <v>403</v>
      </c>
      <c r="F300" s="98"/>
      <c r="G300" s="98"/>
      <c r="H300" s="107">
        <f aca="true" t="shared" si="35" ref="H300:H302">H301</f>
        <v>0</v>
      </c>
    </row>
    <row r="301" spans="2:8" s="104" customFormat="1" ht="20.25" customHeight="1" hidden="1">
      <c r="B301" s="101" t="s">
        <v>585</v>
      </c>
      <c r="C301" s="98">
        <v>916</v>
      </c>
      <c r="D301" s="98" t="s">
        <v>377</v>
      </c>
      <c r="E301" s="98" t="s">
        <v>403</v>
      </c>
      <c r="F301" s="98" t="s">
        <v>586</v>
      </c>
      <c r="G301" s="98"/>
      <c r="H301" s="107">
        <f t="shared" si="35"/>
        <v>0</v>
      </c>
    </row>
    <row r="302" spans="2:8" s="104" customFormat="1" ht="20.25" customHeight="1" hidden="1">
      <c r="B302" s="110" t="s">
        <v>587</v>
      </c>
      <c r="C302" s="98">
        <v>916</v>
      </c>
      <c r="D302" s="98" t="s">
        <v>377</v>
      </c>
      <c r="E302" s="98" t="s">
        <v>403</v>
      </c>
      <c r="F302" s="98" t="s">
        <v>586</v>
      </c>
      <c r="G302" s="98" t="s">
        <v>393</v>
      </c>
      <c r="H302" s="115">
        <f t="shared" si="35"/>
        <v>0</v>
      </c>
    </row>
    <row r="303" spans="2:8" s="104" customFormat="1" ht="20.25" customHeight="1" hidden="1">
      <c r="B303" s="106" t="s">
        <v>588</v>
      </c>
      <c r="C303" s="98">
        <v>916</v>
      </c>
      <c r="D303" s="98" t="s">
        <v>377</v>
      </c>
      <c r="E303" s="98" t="s">
        <v>403</v>
      </c>
      <c r="F303" s="98" t="s">
        <v>586</v>
      </c>
      <c r="G303" s="98" t="s">
        <v>589</v>
      </c>
      <c r="H303" s="115"/>
    </row>
    <row r="304" spans="2:8" s="104" customFormat="1" ht="20.25" customHeight="1" hidden="1">
      <c r="B304" s="106" t="s">
        <v>449</v>
      </c>
      <c r="C304" s="98" t="s">
        <v>573</v>
      </c>
      <c r="D304" s="98" t="s">
        <v>377</v>
      </c>
      <c r="E304" s="98" t="s">
        <v>484</v>
      </c>
      <c r="F304" s="98" t="s">
        <v>577</v>
      </c>
      <c r="G304" s="98" t="s">
        <v>398</v>
      </c>
      <c r="H304" s="107"/>
    </row>
    <row r="305" spans="2:8" s="104" customFormat="1" ht="20.25" customHeight="1" hidden="1">
      <c r="B305" s="106" t="s">
        <v>414</v>
      </c>
      <c r="C305" s="98" t="s">
        <v>573</v>
      </c>
      <c r="D305" s="98" t="s">
        <v>377</v>
      </c>
      <c r="E305" s="98" t="s">
        <v>484</v>
      </c>
      <c r="F305" s="98" t="s">
        <v>577</v>
      </c>
      <c r="G305" s="98" t="s">
        <v>415</v>
      </c>
      <c r="H305" s="107"/>
    </row>
    <row r="306" spans="2:8" s="104" customFormat="1" ht="42.75" customHeight="1" hidden="1">
      <c r="B306" s="101" t="s">
        <v>517</v>
      </c>
      <c r="C306" s="98" t="s">
        <v>573</v>
      </c>
      <c r="D306" s="98" t="s">
        <v>377</v>
      </c>
      <c r="E306" s="98" t="s">
        <v>493</v>
      </c>
      <c r="F306" s="98"/>
      <c r="G306" s="98"/>
      <c r="H306" s="107">
        <f>H310+H307</f>
        <v>0</v>
      </c>
    </row>
    <row r="307" spans="2:8" s="104" customFormat="1" ht="20.25" customHeight="1" hidden="1">
      <c r="B307" s="101" t="s">
        <v>590</v>
      </c>
      <c r="C307" s="98" t="s">
        <v>573</v>
      </c>
      <c r="D307" s="98" t="s">
        <v>377</v>
      </c>
      <c r="E307" s="98" t="s">
        <v>493</v>
      </c>
      <c r="F307" s="98" t="s">
        <v>591</v>
      </c>
      <c r="G307" s="98"/>
      <c r="H307" s="107">
        <f aca="true" t="shared" si="36" ref="H307:H308">H308</f>
        <v>0</v>
      </c>
    </row>
    <row r="308" spans="2:8" s="104" customFormat="1" ht="57" customHeight="1" hidden="1">
      <c r="B308" s="106" t="s">
        <v>408</v>
      </c>
      <c r="C308" s="98" t="s">
        <v>573</v>
      </c>
      <c r="D308" s="98" t="s">
        <v>377</v>
      </c>
      <c r="E308" s="98" t="s">
        <v>493</v>
      </c>
      <c r="F308" s="98" t="s">
        <v>591</v>
      </c>
      <c r="G308" s="98" t="s">
        <v>409</v>
      </c>
      <c r="H308" s="107">
        <f t="shared" si="36"/>
        <v>0</v>
      </c>
    </row>
    <row r="309" spans="2:8" s="104" customFormat="1" ht="92.25" customHeight="1" hidden="1">
      <c r="B309" s="106" t="s">
        <v>410</v>
      </c>
      <c r="C309" s="98" t="s">
        <v>573</v>
      </c>
      <c r="D309" s="98" t="s">
        <v>377</v>
      </c>
      <c r="E309" s="98" t="s">
        <v>493</v>
      </c>
      <c r="F309" s="98" t="s">
        <v>591</v>
      </c>
      <c r="G309" s="98" t="s">
        <v>411</v>
      </c>
      <c r="H309" s="107"/>
    </row>
    <row r="310" spans="2:8" s="104" customFormat="1" ht="20.25" customHeight="1" hidden="1">
      <c r="B310" s="111" t="s">
        <v>518</v>
      </c>
      <c r="C310" s="98" t="s">
        <v>573</v>
      </c>
      <c r="D310" s="98" t="s">
        <v>377</v>
      </c>
      <c r="E310" s="98" t="s">
        <v>493</v>
      </c>
      <c r="F310" s="98" t="s">
        <v>592</v>
      </c>
      <c r="G310" s="98"/>
      <c r="H310" s="107">
        <f>H311+H313+H315</f>
        <v>0</v>
      </c>
    </row>
    <row r="311" spans="2:8" s="104" customFormat="1" ht="20.25" customHeight="1" hidden="1">
      <c r="B311" s="108" t="s">
        <v>384</v>
      </c>
      <c r="C311" s="98" t="s">
        <v>573</v>
      </c>
      <c r="D311" s="98" t="s">
        <v>377</v>
      </c>
      <c r="E311" s="98" t="s">
        <v>493</v>
      </c>
      <c r="F311" s="98" t="s">
        <v>592</v>
      </c>
      <c r="G311" s="98" t="s">
        <v>385</v>
      </c>
      <c r="H311" s="107">
        <f>H312</f>
        <v>0</v>
      </c>
    </row>
    <row r="312" spans="2:8" s="104" customFormat="1" ht="20.25" customHeight="1" hidden="1">
      <c r="B312" s="108" t="s">
        <v>386</v>
      </c>
      <c r="C312" s="98" t="s">
        <v>573</v>
      </c>
      <c r="D312" s="98" t="s">
        <v>377</v>
      </c>
      <c r="E312" s="98" t="s">
        <v>493</v>
      </c>
      <c r="F312" s="98" t="s">
        <v>592</v>
      </c>
      <c r="G312" s="98" t="s">
        <v>387</v>
      </c>
      <c r="H312" s="107"/>
    </row>
    <row r="313" spans="2:8" s="104" customFormat="1" ht="20.25" customHeight="1" hidden="1">
      <c r="B313" s="108" t="s">
        <v>388</v>
      </c>
      <c r="C313" s="98" t="s">
        <v>573</v>
      </c>
      <c r="D313" s="98" t="s">
        <v>377</v>
      </c>
      <c r="E313" s="98" t="s">
        <v>493</v>
      </c>
      <c r="F313" s="98" t="s">
        <v>592</v>
      </c>
      <c r="G313" s="98" t="s">
        <v>389</v>
      </c>
      <c r="H313" s="107">
        <f>H314</f>
        <v>0</v>
      </c>
    </row>
    <row r="314" spans="2:9" s="104" customFormat="1" ht="20.25" customHeight="1" hidden="1">
      <c r="B314" s="108" t="s">
        <v>390</v>
      </c>
      <c r="C314" s="98" t="s">
        <v>573</v>
      </c>
      <c r="D314" s="98" t="s">
        <v>377</v>
      </c>
      <c r="E314" s="98" t="s">
        <v>493</v>
      </c>
      <c r="F314" s="98" t="s">
        <v>592</v>
      </c>
      <c r="G314" s="98" t="s">
        <v>391</v>
      </c>
      <c r="H314" s="107"/>
      <c r="I314" s="104">
        <v>0</v>
      </c>
    </row>
    <row r="315" spans="2:8" s="104" customFormat="1" ht="20.25" customHeight="1" hidden="1">
      <c r="B315" s="106" t="s">
        <v>412</v>
      </c>
      <c r="C315" s="98" t="s">
        <v>573</v>
      </c>
      <c r="D315" s="98" t="s">
        <v>377</v>
      </c>
      <c r="E315" s="98" t="s">
        <v>493</v>
      </c>
      <c r="F315" s="98" t="s">
        <v>592</v>
      </c>
      <c r="G315" s="98" t="s">
        <v>393</v>
      </c>
      <c r="H315" s="107">
        <f>H316+H317</f>
        <v>0</v>
      </c>
    </row>
    <row r="316" spans="2:8" s="104" customFormat="1" ht="20.25" customHeight="1" hidden="1">
      <c r="B316" s="106" t="s">
        <v>413</v>
      </c>
      <c r="C316" s="98" t="s">
        <v>573</v>
      </c>
      <c r="D316" s="98" t="s">
        <v>377</v>
      </c>
      <c r="E316" s="98" t="s">
        <v>493</v>
      </c>
      <c r="F316" s="98" t="s">
        <v>592</v>
      </c>
      <c r="G316" s="98" t="s">
        <v>395</v>
      </c>
      <c r="H316" s="107"/>
    </row>
    <row r="317" spans="2:8" s="104" customFormat="1" ht="20.25" customHeight="1" hidden="1">
      <c r="B317" s="106" t="s">
        <v>429</v>
      </c>
      <c r="C317" s="98" t="s">
        <v>573</v>
      </c>
      <c r="D317" s="98" t="s">
        <v>377</v>
      </c>
      <c r="E317" s="98" t="s">
        <v>493</v>
      </c>
      <c r="F317" s="98" t="s">
        <v>592</v>
      </c>
      <c r="G317" s="98" t="s">
        <v>398</v>
      </c>
      <c r="H317" s="107"/>
    </row>
    <row r="318" spans="2:8" s="104" customFormat="1" ht="39" customHeight="1">
      <c r="B318" s="101" t="s">
        <v>530</v>
      </c>
      <c r="C318" s="102" t="s">
        <v>573</v>
      </c>
      <c r="D318" s="102" t="s">
        <v>379</v>
      </c>
      <c r="E318" s="102"/>
      <c r="F318" s="102"/>
      <c r="G318" s="102"/>
      <c r="H318" s="103">
        <f>H319+H331</f>
        <v>46700.600000000006</v>
      </c>
    </row>
    <row r="319" spans="2:8" s="104" customFormat="1" ht="75" customHeight="1" hidden="1">
      <c r="B319" s="101" t="s">
        <v>593</v>
      </c>
      <c r="C319" s="102" t="s">
        <v>573</v>
      </c>
      <c r="D319" s="102" t="s">
        <v>379</v>
      </c>
      <c r="E319" s="102" t="s">
        <v>446</v>
      </c>
      <c r="F319" s="102"/>
      <c r="G319" s="102"/>
      <c r="H319" s="103">
        <f>H320</f>
        <v>0</v>
      </c>
    </row>
    <row r="320" spans="2:8" s="104" customFormat="1" ht="39.75" customHeight="1" hidden="1">
      <c r="B320" s="101" t="s">
        <v>594</v>
      </c>
      <c r="C320" s="102" t="s">
        <v>573</v>
      </c>
      <c r="D320" s="102" t="s">
        <v>379</v>
      </c>
      <c r="E320" s="102" t="s">
        <v>446</v>
      </c>
      <c r="F320" s="102" t="s">
        <v>595</v>
      </c>
      <c r="G320" s="102"/>
      <c r="H320" s="103">
        <f>H321+H325+H327</f>
        <v>0</v>
      </c>
    </row>
    <row r="321" spans="2:8" s="104" customFormat="1" ht="20.25" customHeight="1" hidden="1">
      <c r="B321" s="108" t="s">
        <v>384</v>
      </c>
      <c r="C321" s="98" t="s">
        <v>573</v>
      </c>
      <c r="D321" s="98" t="s">
        <v>379</v>
      </c>
      <c r="E321" s="98" t="s">
        <v>446</v>
      </c>
      <c r="F321" s="98" t="s">
        <v>595</v>
      </c>
      <c r="G321" s="98" t="s">
        <v>385</v>
      </c>
      <c r="H321" s="107">
        <f>H324+H322</f>
        <v>0</v>
      </c>
    </row>
    <row r="322" spans="2:8" s="104" customFormat="1" ht="20.25" customHeight="1" hidden="1">
      <c r="B322" s="108" t="s">
        <v>596</v>
      </c>
      <c r="C322" s="98" t="s">
        <v>573</v>
      </c>
      <c r="D322" s="98" t="s">
        <v>379</v>
      </c>
      <c r="E322" s="98" t="s">
        <v>446</v>
      </c>
      <c r="F322" s="98" t="s">
        <v>595</v>
      </c>
      <c r="G322" s="98" t="s">
        <v>597</v>
      </c>
      <c r="H322" s="107">
        <f>H323</f>
        <v>0</v>
      </c>
    </row>
    <row r="323" spans="2:8" s="104" customFormat="1" ht="20.25" customHeight="1" hidden="1">
      <c r="B323" s="108" t="s">
        <v>598</v>
      </c>
      <c r="C323" s="98" t="s">
        <v>573</v>
      </c>
      <c r="D323" s="98" t="s">
        <v>379</v>
      </c>
      <c r="E323" s="98" t="s">
        <v>446</v>
      </c>
      <c r="F323" s="98" t="s">
        <v>595</v>
      </c>
      <c r="G323" s="98" t="s">
        <v>599</v>
      </c>
      <c r="H323" s="107"/>
    </row>
    <row r="324" spans="2:8" s="104" customFormat="1" ht="20.25" customHeight="1" hidden="1">
      <c r="B324" s="110" t="s">
        <v>600</v>
      </c>
      <c r="C324" s="98" t="s">
        <v>573</v>
      </c>
      <c r="D324" s="98" t="s">
        <v>379</v>
      </c>
      <c r="E324" s="98" t="s">
        <v>446</v>
      </c>
      <c r="F324" s="98" t="s">
        <v>595</v>
      </c>
      <c r="G324" s="98" t="s">
        <v>601</v>
      </c>
      <c r="H324" s="107"/>
    </row>
    <row r="325" spans="2:8" s="104" customFormat="1" ht="39" customHeight="1" hidden="1">
      <c r="B325" s="108" t="s">
        <v>388</v>
      </c>
      <c r="C325" s="98" t="s">
        <v>573</v>
      </c>
      <c r="D325" s="98" t="s">
        <v>379</v>
      </c>
      <c r="E325" s="98" t="s">
        <v>446</v>
      </c>
      <c r="F325" s="98" t="s">
        <v>595</v>
      </c>
      <c r="G325" s="98" t="s">
        <v>389</v>
      </c>
      <c r="H325" s="107">
        <f>H326</f>
        <v>0</v>
      </c>
    </row>
    <row r="326" spans="2:8" s="104" customFormat="1" ht="45" customHeight="1" hidden="1">
      <c r="B326" s="108" t="s">
        <v>390</v>
      </c>
      <c r="C326" s="98" t="s">
        <v>573</v>
      </c>
      <c r="D326" s="98" t="s">
        <v>379</v>
      </c>
      <c r="E326" s="98" t="s">
        <v>446</v>
      </c>
      <c r="F326" s="98" t="s">
        <v>595</v>
      </c>
      <c r="G326" s="98" t="s">
        <v>391</v>
      </c>
      <c r="H326" s="107"/>
    </row>
    <row r="327" spans="2:8" s="104" customFormat="1" ht="18.75" customHeight="1" hidden="1">
      <c r="B327" s="106" t="s">
        <v>412</v>
      </c>
      <c r="C327" s="98" t="s">
        <v>573</v>
      </c>
      <c r="D327" s="98" t="s">
        <v>379</v>
      </c>
      <c r="E327" s="98" t="s">
        <v>446</v>
      </c>
      <c r="F327" s="98" t="s">
        <v>595</v>
      </c>
      <c r="G327" s="98" t="s">
        <v>393</v>
      </c>
      <c r="H327" s="107">
        <f>H328+H329+H330</f>
        <v>0</v>
      </c>
    </row>
    <row r="328" spans="2:8" s="104" customFormat="1" ht="20.25" customHeight="1" hidden="1">
      <c r="B328" s="106" t="s">
        <v>413</v>
      </c>
      <c r="C328" s="98" t="s">
        <v>573</v>
      </c>
      <c r="D328" s="98" t="s">
        <v>379</v>
      </c>
      <c r="E328" s="98" t="s">
        <v>446</v>
      </c>
      <c r="F328" s="98" t="s">
        <v>595</v>
      </c>
      <c r="G328" s="98" t="s">
        <v>395</v>
      </c>
      <c r="H328" s="107"/>
    </row>
    <row r="329" spans="2:8" s="104" customFormat="1" ht="20.25" customHeight="1" hidden="1">
      <c r="B329" s="106" t="s">
        <v>429</v>
      </c>
      <c r="C329" s="98" t="s">
        <v>573</v>
      </c>
      <c r="D329" s="98" t="s">
        <v>379</v>
      </c>
      <c r="E329" s="98" t="s">
        <v>446</v>
      </c>
      <c r="F329" s="98" t="s">
        <v>595</v>
      </c>
      <c r="G329" s="98" t="s">
        <v>398</v>
      </c>
      <c r="H329" s="107"/>
    </row>
    <row r="330" spans="2:8" s="104" customFormat="1" ht="20.25" customHeight="1" hidden="1">
      <c r="B330" s="106" t="s">
        <v>414</v>
      </c>
      <c r="C330" s="98" t="s">
        <v>573</v>
      </c>
      <c r="D330" s="98" t="s">
        <v>379</v>
      </c>
      <c r="E330" s="98" t="s">
        <v>446</v>
      </c>
      <c r="F330" s="98" t="s">
        <v>595</v>
      </c>
      <c r="G330" s="98" t="s">
        <v>415</v>
      </c>
      <c r="H330" s="107"/>
    </row>
    <row r="331" spans="2:8" s="104" customFormat="1" ht="57" customHeight="1">
      <c r="B331" s="101" t="s">
        <v>602</v>
      </c>
      <c r="C331" s="102" t="s">
        <v>573</v>
      </c>
      <c r="D331" s="102" t="s">
        <v>379</v>
      </c>
      <c r="E331" s="102" t="s">
        <v>558</v>
      </c>
      <c r="F331" s="102"/>
      <c r="G331" s="102"/>
      <c r="H331" s="103">
        <f>H335+H332+H338</f>
        <v>46700.600000000006</v>
      </c>
    </row>
    <row r="332" spans="2:8" s="104" customFormat="1" ht="72" customHeight="1">
      <c r="B332" s="101" t="s">
        <v>603</v>
      </c>
      <c r="C332" s="102" t="s">
        <v>573</v>
      </c>
      <c r="D332" s="102" t="s">
        <v>379</v>
      </c>
      <c r="E332" s="102" t="s">
        <v>558</v>
      </c>
      <c r="F332" s="102" t="s">
        <v>604</v>
      </c>
      <c r="G332" s="102"/>
      <c r="H332" s="103">
        <f aca="true" t="shared" si="37" ref="H332:H333">H333</f>
        <v>-50000</v>
      </c>
    </row>
    <row r="333" spans="2:8" s="104" customFormat="1" ht="43.5" customHeight="1">
      <c r="B333" s="108" t="s">
        <v>388</v>
      </c>
      <c r="C333" s="98" t="s">
        <v>573</v>
      </c>
      <c r="D333" s="98" t="s">
        <v>379</v>
      </c>
      <c r="E333" s="98" t="s">
        <v>558</v>
      </c>
      <c r="F333" s="98" t="s">
        <v>604</v>
      </c>
      <c r="G333" s="98" t="s">
        <v>389</v>
      </c>
      <c r="H333" s="107">
        <f t="shared" si="37"/>
        <v>-50000</v>
      </c>
    </row>
    <row r="334" spans="2:8" s="104" customFormat="1" ht="45" customHeight="1">
      <c r="B334" s="108" t="s">
        <v>390</v>
      </c>
      <c r="C334" s="98" t="s">
        <v>573</v>
      </c>
      <c r="D334" s="98" t="s">
        <v>379</v>
      </c>
      <c r="E334" s="98" t="s">
        <v>558</v>
      </c>
      <c r="F334" s="98" t="s">
        <v>604</v>
      </c>
      <c r="G334" s="98" t="s">
        <v>391</v>
      </c>
      <c r="H334" s="107">
        <v>-50000</v>
      </c>
    </row>
    <row r="335" spans="2:8" s="104" customFormat="1" ht="45" customHeight="1" hidden="1">
      <c r="B335" s="101" t="s">
        <v>605</v>
      </c>
      <c r="C335" s="98" t="s">
        <v>573</v>
      </c>
      <c r="D335" s="98" t="s">
        <v>379</v>
      </c>
      <c r="E335" s="98" t="s">
        <v>558</v>
      </c>
      <c r="F335" s="98" t="s">
        <v>606</v>
      </c>
      <c r="G335" s="98"/>
      <c r="H335" s="107">
        <f aca="true" t="shared" si="38" ref="H335:H336">H336</f>
        <v>0</v>
      </c>
    </row>
    <row r="336" spans="2:8" s="104" customFormat="1" ht="20.25" customHeight="1" hidden="1">
      <c r="B336" s="108" t="s">
        <v>388</v>
      </c>
      <c r="C336" s="98" t="s">
        <v>573</v>
      </c>
      <c r="D336" s="98" t="s">
        <v>379</v>
      </c>
      <c r="E336" s="98" t="s">
        <v>558</v>
      </c>
      <c r="F336" s="98" t="s">
        <v>606</v>
      </c>
      <c r="G336" s="98" t="s">
        <v>389</v>
      </c>
      <c r="H336" s="107">
        <f t="shared" si="38"/>
        <v>0</v>
      </c>
    </row>
    <row r="337" spans="2:8" s="104" customFormat="1" ht="20.25" customHeight="1" hidden="1">
      <c r="B337" s="108" t="s">
        <v>390</v>
      </c>
      <c r="C337" s="98" t="s">
        <v>573</v>
      </c>
      <c r="D337" s="98" t="s">
        <v>379</v>
      </c>
      <c r="E337" s="98" t="s">
        <v>558</v>
      </c>
      <c r="F337" s="98" t="s">
        <v>606</v>
      </c>
      <c r="G337" s="98" t="s">
        <v>391</v>
      </c>
      <c r="H337" s="107"/>
    </row>
    <row r="338" spans="2:8" s="104" customFormat="1" ht="42.75" customHeight="1">
      <c r="B338" s="101" t="s">
        <v>512</v>
      </c>
      <c r="C338" s="102" t="s">
        <v>573</v>
      </c>
      <c r="D338" s="102" t="s">
        <v>379</v>
      </c>
      <c r="E338" s="102" t="s">
        <v>558</v>
      </c>
      <c r="F338" s="102" t="s">
        <v>513</v>
      </c>
      <c r="G338" s="102"/>
      <c r="H338" s="103">
        <f aca="true" t="shared" si="39" ref="H338:H339">H339</f>
        <v>96700.6</v>
      </c>
    </row>
    <row r="339" spans="2:8" s="104" customFormat="1" ht="41.25" customHeight="1">
      <c r="B339" s="108" t="s">
        <v>388</v>
      </c>
      <c r="C339" s="98" t="s">
        <v>573</v>
      </c>
      <c r="D339" s="98" t="s">
        <v>379</v>
      </c>
      <c r="E339" s="98" t="s">
        <v>558</v>
      </c>
      <c r="F339" s="98" t="s">
        <v>513</v>
      </c>
      <c r="G339" s="98" t="s">
        <v>389</v>
      </c>
      <c r="H339" s="107">
        <f t="shared" si="39"/>
        <v>96700.6</v>
      </c>
    </row>
    <row r="340" spans="2:8" s="104" customFormat="1" ht="45" customHeight="1">
      <c r="B340" s="108" t="s">
        <v>390</v>
      </c>
      <c r="C340" s="98" t="s">
        <v>573</v>
      </c>
      <c r="D340" s="98" t="s">
        <v>379</v>
      </c>
      <c r="E340" s="98" t="s">
        <v>558</v>
      </c>
      <c r="F340" s="98" t="s">
        <v>513</v>
      </c>
      <c r="G340" s="98" t="s">
        <v>391</v>
      </c>
      <c r="H340" s="107">
        <v>96700.6</v>
      </c>
    </row>
    <row r="341" spans="2:8" s="104" customFormat="1" ht="19.5" customHeight="1" hidden="1">
      <c r="B341" s="108"/>
      <c r="C341" s="98"/>
      <c r="D341" s="98"/>
      <c r="E341" s="98"/>
      <c r="F341" s="98"/>
      <c r="G341" s="98"/>
      <c r="H341" s="107"/>
    </row>
    <row r="342" spans="2:8" s="104" customFormat="1" ht="24" customHeight="1">
      <c r="B342" s="101" t="s">
        <v>533</v>
      </c>
      <c r="C342" s="102" t="s">
        <v>573</v>
      </c>
      <c r="D342" s="102" t="s">
        <v>484</v>
      </c>
      <c r="E342" s="102"/>
      <c r="F342" s="102"/>
      <c r="G342" s="102"/>
      <c r="H342" s="103">
        <f>H343+H383+H359+H367+H371</f>
        <v>-947000</v>
      </c>
    </row>
    <row r="343" spans="2:8" s="104" customFormat="1" ht="25.5" customHeight="1">
      <c r="B343" s="101" t="s">
        <v>607</v>
      </c>
      <c r="C343" s="102" t="s">
        <v>573</v>
      </c>
      <c r="D343" s="102" t="s">
        <v>484</v>
      </c>
      <c r="E343" s="102" t="s">
        <v>545</v>
      </c>
      <c r="F343" s="102"/>
      <c r="G343" s="102"/>
      <c r="H343" s="103">
        <f>H344+H347+H350+H353+H356</f>
        <v>-937000</v>
      </c>
    </row>
    <row r="344" spans="2:8" s="104" customFormat="1" ht="20.25" customHeight="1" hidden="1">
      <c r="B344" s="101" t="s">
        <v>608</v>
      </c>
      <c r="C344" s="98" t="s">
        <v>573</v>
      </c>
      <c r="D344" s="98" t="s">
        <v>484</v>
      </c>
      <c r="E344" s="98" t="s">
        <v>545</v>
      </c>
      <c r="F344" s="98" t="s">
        <v>609</v>
      </c>
      <c r="G344" s="98"/>
      <c r="H344" s="107">
        <f aca="true" t="shared" si="40" ref="H344:H345">H345</f>
        <v>0</v>
      </c>
    </row>
    <row r="345" spans="2:8" s="104" customFormat="1" ht="20.25" customHeight="1" hidden="1">
      <c r="B345" s="108" t="s">
        <v>388</v>
      </c>
      <c r="C345" s="98" t="s">
        <v>573</v>
      </c>
      <c r="D345" s="98" t="s">
        <v>484</v>
      </c>
      <c r="E345" s="98" t="s">
        <v>545</v>
      </c>
      <c r="F345" s="98" t="s">
        <v>609</v>
      </c>
      <c r="G345" s="98" t="s">
        <v>389</v>
      </c>
      <c r="H345" s="107">
        <f t="shared" si="40"/>
        <v>0</v>
      </c>
    </row>
    <row r="346" spans="2:8" s="104" customFormat="1" ht="20.25" customHeight="1" hidden="1">
      <c r="B346" s="108" t="s">
        <v>390</v>
      </c>
      <c r="C346" s="98" t="s">
        <v>573</v>
      </c>
      <c r="D346" s="98" t="s">
        <v>484</v>
      </c>
      <c r="E346" s="98" t="s">
        <v>545</v>
      </c>
      <c r="F346" s="98" t="s">
        <v>609</v>
      </c>
      <c r="G346" s="98" t="s">
        <v>391</v>
      </c>
      <c r="H346" s="107"/>
    </row>
    <row r="347" spans="2:8" s="104" customFormat="1" ht="117.75" customHeight="1">
      <c r="B347" s="101" t="s">
        <v>610</v>
      </c>
      <c r="C347" s="102" t="s">
        <v>573</v>
      </c>
      <c r="D347" s="102" t="s">
        <v>484</v>
      </c>
      <c r="E347" s="102" t="s">
        <v>545</v>
      </c>
      <c r="F347" s="102" t="s">
        <v>611</v>
      </c>
      <c r="G347" s="102"/>
      <c r="H347" s="103">
        <f aca="true" t="shared" si="41" ref="H347:H348">H348</f>
        <v>-100000</v>
      </c>
    </row>
    <row r="348" spans="2:8" s="104" customFormat="1" ht="30" customHeight="1">
      <c r="B348" s="106" t="s">
        <v>392</v>
      </c>
      <c r="C348" s="98" t="s">
        <v>573</v>
      </c>
      <c r="D348" s="98" t="s">
        <v>484</v>
      </c>
      <c r="E348" s="98" t="s">
        <v>545</v>
      </c>
      <c r="F348" s="98" t="s">
        <v>611</v>
      </c>
      <c r="G348" s="98" t="s">
        <v>393</v>
      </c>
      <c r="H348" s="107">
        <f t="shared" si="41"/>
        <v>-100000</v>
      </c>
    </row>
    <row r="349" spans="2:8" s="104" customFormat="1" ht="79.5" customHeight="1">
      <c r="B349" s="106" t="s">
        <v>612</v>
      </c>
      <c r="C349" s="98" t="s">
        <v>573</v>
      </c>
      <c r="D349" s="98" t="s">
        <v>484</v>
      </c>
      <c r="E349" s="98" t="s">
        <v>545</v>
      </c>
      <c r="F349" s="98" t="s">
        <v>611</v>
      </c>
      <c r="G349" s="98" t="s">
        <v>613</v>
      </c>
      <c r="H349" s="107">
        <v>-100000</v>
      </c>
    </row>
    <row r="350" spans="2:8" s="104" customFormat="1" ht="42.75" customHeight="1">
      <c r="B350" s="101" t="s">
        <v>614</v>
      </c>
      <c r="C350" s="102" t="s">
        <v>573</v>
      </c>
      <c r="D350" s="102" t="s">
        <v>484</v>
      </c>
      <c r="E350" s="102" t="s">
        <v>545</v>
      </c>
      <c r="F350" s="102" t="s">
        <v>615</v>
      </c>
      <c r="G350" s="102"/>
      <c r="H350" s="103">
        <f aca="true" t="shared" si="42" ref="H350:H351">H351</f>
        <v>-500000</v>
      </c>
    </row>
    <row r="351" spans="2:8" s="104" customFormat="1" ht="24" customHeight="1">
      <c r="B351" s="106" t="s">
        <v>392</v>
      </c>
      <c r="C351" s="98" t="s">
        <v>573</v>
      </c>
      <c r="D351" s="98" t="s">
        <v>484</v>
      </c>
      <c r="E351" s="98" t="s">
        <v>545</v>
      </c>
      <c r="F351" s="98" t="s">
        <v>615</v>
      </c>
      <c r="G351" s="98" t="s">
        <v>393</v>
      </c>
      <c r="H351" s="107">
        <f t="shared" si="42"/>
        <v>-500000</v>
      </c>
    </row>
    <row r="352" spans="2:8" s="104" customFormat="1" ht="78.75" customHeight="1">
      <c r="B352" s="106" t="s">
        <v>612</v>
      </c>
      <c r="C352" s="98" t="s">
        <v>573</v>
      </c>
      <c r="D352" s="98" t="s">
        <v>484</v>
      </c>
      <c r="E352" s="98" t="s">
        <v>545</v>
      </c>
      <c r="F352" s="98" t="s">
        <v>615</v>
      </c>
      <c r="G352" s="98" t="s">
        <v>613</v>
      </c>
      <c r="H352" s="107">
        <v>-500000</v>
      </c>
    </row>
    <row r="353" spans="2:8" s="104" customFormat="1" ht="40.5" customHeight="1">
      <c r="B353" s="101" t="s">
        <v>616</v>
      </c>
      <c r="C353" s="102" t="s">
        <v>573</v>
      </c>
      <c r="D353" s="102" t="s">
        <v>484</v>
      </c>
      <c r="E353" s="102" t="s">
        <v>545</v>
      </c>
      <c r="F353" s="102" t="s">
        <v>617</v>
      </c>
      <c r="G353" s="102"/>
      <c r="H353" s="103">
        <f aca="true" t="shared" si="43" ref="H353:H354">H354</f>
        <v>-200000</v>
      </c>
    </row>
    <row r="354" spans="2:8" s="104" customFormat="1" ht="25.5" customHeight="1">
      <c r="B354" s="106" t="s">
        <v>392</v>
      </c>
      <c r="C354" s="98" t="s">
        <v>573</v>
      </c>
      <c r="D354" s="98" t="s">
        <v>484</v>
      </c>
      <c r="E354" s="98" t="s">
        <v>545</v>
      </c>
      <c r="F354" s="98" t="s">
        <v>617</v>
      </c>
      <c r="G354" s="98" t="s">
        <v>393</v>
      </c>
      <c r="H354" s="107">
        <f t="shared" si="43"/>
        <v>-200000</v>
      </c>
    </row>
    <row r="355" spans="2:8" s="104" customFormat="1" ht="75.75" customHeight="1">
      <c r="B355" s="106" t="s">
        <v>612</v>
      </c>
      <c r="C355" s="98" t="s">
        <v>573</v>
      </c>
      <c r="D355" s="98" t="s">
        <v>484</v>
      </c>
      <c r="E355" s="98" t="s">
        <v>545</v>
      </c>
      <c r="F355" s="98" t="s">
        <v>617</v>
      </c>
      <c r="G355" s="98" t="s">
        <v>613</v>
      </c>
      <c r="H355" s="107">
        <v>-200000</v>
      </c>
    </row>
    <row r="356" spans="2:8" s="104" customFormat="1" ht="57" customHeight="1">
      <c r="B356" s="101" t="s">
        <v>618</v>
      </c>
      <c r="C356" s="102" t="s">
        <v>573</v>
      </c>
      <c r="D356" s="102" t="s">
        <v>484</v>
      </c>
      <c r="E356" s="102" t="s">
        <v>545</v>
      </c>
      <c r="F356" s="102" t="s">
        <v>619</v>
      </c>
      <c r="G356" s="102"/>
      <c r="H356" s="103">
        <f aca="true" t="shared" si="44" ref="H356:H357">H357</f>
        <v>-137000</v>
      </c>
    </row>
    <row r="357" spans="2:8" s="104" customFormat="1" ht="21" customHeight="1">
      <c r="B357" s="106" t="s">
        <v>392</v>
      </c>
      <c r="C357" s="98" t="s">
        <v>573</v>
      </c>
      <c r="D357" s="98" t="s">
        <v>484</v>
      </c>
      <c r="E357" s="98" t="s">
        <v>545</v>
      </c>
      <c r="F357" s="98" t="s">
        <v>619</v>
      </c>
      <c r="G357" s="98" t="s">
        <v>393</v>
      </c>
      <c r="H357" s="107">
        <f t="shared" si="44"/>
        <v>-137000</v>
      </c>
    </row>
    <row r="358" spans="2:8" s="104" customFormat="1" ht="76.5" customHeight="1">
      <c r="B358" s="106" t="s">
        <v>612</v>
      </c>
      <c r="C358" s="98" t="s">
        <v>573</v>
      </c>
      <c r="D358" s="98" t="s">
        <v>484</v>
      </c>
      <c r="E358" s="98" t="s">
        <v>545</v>
      </c>
      <c r="F358" s="98" t="s">
        <v>619</v>
      </c>
      <c r="G358" s="98" t="s">
        <v>613</v>
      </c>
      <c r="H358" s="107">
        <v>-137000</v>
      </c>
    </row>
    <row r="359" spans="2:8" s="104" customFormat="1" ht="20.25" customHeight="1">
      <c r="B359" s="101" t="s">
        <v>534</v>
      </c>
      <c r="C359" s="102" t="s">
        <v>573</v>
      </c>
      <c r="D359" s="102" t="s">
        <v>484</v>
      </c>
      <c r="E359" s="102" t="s">
        <v>508</v>
      </c>
      <c r="F359" s="102"/>
      <c r="G359" s="102"/>
      <c r="H359" s="103">
        <f>H360</f>
        <v>0</v>
      </c>
    </row>
    <row r="360" spans="2:8" s="104" customFormat="1" ht="55.5" customHeight="1">
      <c r="B360" s="101" t="s">
        <v>620</v>
      </c>
      <c r="C360" s="102" t="s">
        <v>573</v>
      </c>
      <c r="D360" s="102" t="s">
        <v>484</v>
      </c>
      <c r="E360" s="102" t="s">
        <v>508</v>
      </c>
      <c r="F360" s="102" t="s">
        <v>621</v>
      </c>
      <c r="G360" s="102"/>
      <c r="H360" s="103">
        <f>H363+H365+H361</f>
        <v>0</v>
      </c>
    </row>
    <row r="361" spans="2:8" s="104" customFormat="1" ht="40.5" customHeight="1">
      <c r="B361" s="108" t="s">
        <v>388</v>
      </c>
      <c r="C361" s="98" t="s">
        <v>573</v>
      </c>
      <c r="D361" s="98" t="s">
        <v>484</v>
      </c>
      <c r="E361" s="98" t="s">
        <v>508</v>
      </c>
      <c r="F361" s="98" t="s">
        <v>621</v>
      </c>
      <c r="G361" s="98" t="s">
        <v>389</v>
      </c>
      <c r="H361" s="107">
        <f>H362</f>
        <v>15000</v>
      </c>
    </row>
    <row r="362" spans="2:8" s="104" customFormat="1" ht="38.25" customHeight="1">
      <c r="B362" s="108" t="s">
        <v>390</v>
      </c>
      <c r="C362" s="98" t="s">
        <v>573</v>
      </c>
      <c r="D362" s="98" t="s">
        <v>484</v>
      </c>
      <c r="E362" s="98" t="s">
        <v>508</v>
      </c>
      <c r="F362" s="98" t="s">
        <v>621</v>
      </c>
      <c r="G362" s="98" t="s">
        <v>391</v>
      </c>
      <c r="H362" s="107">
        <v>15000</v>
      </c>
    </row>
    <row r="363" spans="2:8" s="104" customFormat="1" ht="55.5" customHeight="1" hidden="1">
      <c r="B363" s="113" t="s">
        <v>497</v>
      </c>
      <c r="C363" s="98" t="s">
        <v>573</v>
      </c>
      <c r="D363" s="98" t="s">
        <v>484</v>
      </c>
      <c r="E363" s="98" t="s">
        <v>508</v>
      </c>
      <c r="F363" s="98" t="s">
        <v>621</v>
      </c>
      <c r="G363" s="98" t="s">
        <v>498</v>
      </c>
      <c r="H363" s="107">
        <f>H364</f>
        <v>0</v>
      </c>
    </row>
    <row r="364" spans="2:8" s="104" customFormat="1" ht="37.5" customHeight="1" hidden="1">
      <c r="B364" s="106" t="s">
        <v>622</v>
      </c>
      <c r="C364" s="98" t="s">
        <v>573</v>
      </c>
      <c r="D364" s="98" t="s">
        <v>484</v>
      </c>
      <c r="E364" s="98" t="s">
        <v>508</v>
      </c>
      <c r="F364" s="98" t="s">
        <v>621</v>
      </c>
      <c r="G364" s="98" t="s">
        <v>623</v>
      </c>
      <c r="H364" s="107"/>
    </row>
    <row r="365" spans="2:8" s="104" customFormat="1" ht="24.75" customHeight="1">
      <c r="B365" s="106" t="s">
        <v>392</v>
      </c>
      <c r="C365" s="98" t="s">
        <v>573</v>
      </c>
      <c r="D365" s="98" t="s">
        <v>484</v>
      </c>
      <c r="E365" s="98" t="s">
        <v>508</v>
      </c>
      <c r="F365" s="98" t="s">
        <v>621</v>
      </c>
      <c r="G365" s="98" t="s">
        <v>393</v>
      </c>
      <c r="H365" s="107">
        <f>H366</f>
        <v>-15000</v>
      </c>
    </row>
    <row r="366" spans="2:8" s="104" customFormat="1" ht="77.25" customHeight="1">
      <c r="B366" s="106" t="s">
        <v>612</v>
      </c>
      <c r="C366" s="98" t="s">
        <v>573</v>
      </c>
      <c r="D366" s="98" t="s">
        <v>484</v>
      </c>
      <c r="E366" s="98" t="s">
        <v>508</v>
      </c>
      <c r="F366" s="98" t="s">
        <v>621</v>
      </c>
      <c r="G366" s="98" t="s">
        <v>613</v>
      </c>
      <c r="H366" s="107">
        <v>-15000</v>
      </c>
    </row>
    <row r="367" spans="2:8" s="104" customFormat="1" ht="20.25" customHeight="1" hidden="1">
      <c r="B367" s="101" t="s">
        <v>624</v>
      </c>
      <c r="C367" s="98" t="s">
        <v>573</v>
      </c>
      <c r="D367" s="98" t="s">
        <v>484</v>
      </c>
      <c r="E367" s="98" t="s">
        <v>553</v>
      </c>
      <c r="F367" s="98"/>
      <c r="G367" s="98"/>
      <c r="H367" s="107">
        <f aca="true" t="shared" si="45" ref="H367:H369">H368</f>
        <v>0</v>
      </c>
    </row>
    <row r="368" spans="2:8" s="104" customFormat="1" ht="20.25" customHeight="1" hidden="1">
      <c r="B368" s="101" t="s">
        <v>625</v>
      </c>
      <c r="C368" s="98" t="s">
        <v>573</v>
      </c>
      <c r="D368" s="98" t="s">
        <v>484</v>
      </c>
      <c r="E368" s="98" t="s">
        <v>553</v>
      </c>
      <c r="F368" s="98" t="s">
        <v>626</v>
      </c>
      <c r="G368" s="98"/>
      <c r="H368" s="107">
        <f t="shared" si="45"/>
        <v>0</v>
      </c>
    </row>
    <row r="369" spans="2:8" s="104" customFormat="1" ht="20.25" customHeight="1" hidden="1">
      <c r="B369" s="106" t="s">
        <v>392</v>
      </c>
      <c r="C369" s="98" t="s">
        <v>573</v>
      </c>
      <c r="D369" s="98" t="s">
        <v>484</v>
      </c>
      <c r="E369" s="98" t="s">
        <v>553</v>
      </c>
      <c r="F369" s="98" t="s">
        <v>626</v>
      </c>
      <c r="G369" s="98" t="s">
        <v>393</v>
      </c>
      <c r="H369" s="107">
        <f t="shared" si="45"/>
        <v>0</v>
      </c>
    </row>
    <row r="370" spans="2:8" s="104" customFormat="1" ht="20.25" customHeight="1" hidden="1">
      <c r="B370" s="106" t="s">
        <v>612</v>
      </c>
      <c r="C370" s="98" t="s">
        <v>573</v>
      </c>
      <c r="D370" s="98" t="s">
        <v>484</v>
      </c>
      <c r="E370" s="98" t="s">
        <v>553</v>
      </c>
      <c r="F370" s="98" t="s">
        <v>626</v>
      </c>
      <c r="G370" s="98" t="s">
        <v>613</v>
      </c>
      <c r="H370" s="107"/>
    </row>
    <row r="371" spans="2:8" s="104" customFormat="1" ht="42" customHeight="1" hidden="1">
      <c r="B371" s="101" t="s">
        <v>535</v>
      </c>
      <c r="C371" s="102" t="s">
        <v>573</v>
      </c>
      <c r="D371" s="102" t="s">
        <v>484</v>
      </c>
      <c r="E371" s="102" t="s">
        <v>446</v>
      </c>
      <c r="F371" s="102"/>
      <c r="G371" s="102"/>
      <c r="H371" s="103">
        <f>H380+H372+H377</f>
        <v>0</v>
      </c>
    </row>
    <row r="372" spans="2:8" s="104" customFormat="1" ht="20.25" customHeight="1" hidden="1">
      <c r="B372" s="101" t="s">
        <v>536</v>
      </c>
      <c r="C372" s="98" t="s">
        <v>573</v>
      </c>
      <c r="D372" s="98" t="s">
        <v>484</v>
      </c>
      <c r="E372" s="98" t="s">
        <v>446</v>
      </c>
      <c r="F372" s="98" t="s">
        <v>627</v>
      </c>
      <c r="G372" s="98"/>
      <c r="H372" s="107">
        <f>H375+H373</f>
        <v>0</v>
      </c>
    </row>
    <row r="373" spans="2:8" s="104" customFormat="1" ht="20.25" customHeight="1" hidden="1">
      <c r="B373" s="108" t="s">
        <v>388</v>
      </c>
      <c r="C373" s="98" t="s">
        <v>573</v>
      </c>
      <c r="D373" s="98" t="s">
        <v>484</v>
      </c>
      <c r="E373" s="98" t="s">
        <v>446</v>
      </c>
      <c r="F373" s="98" t="s">
        <v>627</v>
      </c>
      <c r="G373" s="98" t="s">
        <v>389</v>
      </c>
      <c r="H373" s="107">
        <f>H374</f>
        <v>0</v>
      </c>
    </row>
    <row r="374" spans="2:8" s="104" customFormat="1" ht="20.25" customHeight="1" hidden="1">
      <c r="B374" s="108" t="s">
        <v>390</v>
      </c>
      <c r="C374" s="98" t="s">
        <v>573</v>
      </c>
      <c r="D374" s="98" t="s">
        <v>484</v>
      </c>
      <c r="E374" s="98" t="s">
        <v>446</v>
      </c>
      <c r="F374" s="98" t="s">
        <v>627</v>
      </c>
      <c r="G374" s="98" t="s">
        <v>391</v>
      </c>
      <c r="H374" s="107">
        <f>16707353-16707353</f>
        <v>0</v>
      </c>
    </row>
    <row r="375" spans="2:8" s="104" customFormat="1" ht="20.25" customHeight="1" hidden="1">
      <c r="B375" s="106" t="s">
        <v>392</v>
      </c>
      <c r="C375" s="98" t="s">
        <v>573</v>
      </c>
      <c r="D375" s="98" t="s">
        <v>484</v>
      </c>
      <c r="E375" s="98" t="s">
        <v>446</v>
      </c>
      <c r="F375" s="98" t="s">
        <v>627</v>
      </c>
      <c r="G375" s="98" t="s">
        <v>393</v>
      </c>
      <c r="H375" s="107">
        <f>H376</f>
        <v>0</v>
      </c>
    </row>
    <row r="376" spans="2:8" s="104" customFormat="1" ht="20.25" customHeight="1" hidden="1">
      <c r="B376" s="106" t="s">
        <v>612</v>
      </c>
      <c r="C376" s="98" t="s">
        <v>573</v>
      </c>
      <c r="D376" s="98" t="s">
        <v>484</v>
      </c>
      <c r="E376" s="98" t="s">
        <v>446</v>
      </c>
      <c r="F376" s="98" t="s">
        <v>627</v>
      </c>
      <c r="G376" s="98" t="s">
        <v>613</v>
      </c>
      <c r="H376" s="107"/>
    </row>
    <row r="377" spans="2:8" s="104" customFormat="1" ht="20.25" customHeight="1" hidden="1">
      <c r="B377" s="101" t="s">
        <v>538</v>
      </c>
      <c r="C377" s="98" t="s">
        <v>573</v>
      </c>
      <c r="D377" s="98" t="s">
        <v>484</v>
      </c>
      <c r="E377" s="98" t="s">
        <v>446</v>
      </c>
      <c r="F377" s="98" t="s">
        <v>628</v>
      </c>
      <c r="G377" s="98"/>
      <c r="H377" s="107">
        <f aca="true" t="shared" si="46" ref="H377:H378">H378</f>
        <v>0</v>
      </c>
    </row>
    <row r="378" spans="2:8" s="104" customFormat="1" ht="20.25" customHeight="1" hidden="1">
      <c r="B378" s="108" t="s">
        <v>388</v>
      </c>
      <c r="C378" s="98" t="s">
        <v>573</v>
      </c>
      <c r="D378" s="98" t="s">
        <v>484</v>
      </c>
      <c r="E378" s="98" t="s">
        <v>446</v>
      </c>
      <c r="F378" s="98" t="s">
        <v>628</v>
      </c>
      <c r="G378" s="98" t="s">
        <v>389</v>
      </c>
      <c r="H378" s="107">
        <f t="shared" si="46"/>
        <v>0</v>
      </c>
    </row>
    <row r="379" spans="2:8" s="104" customFormat="1" ht="20.25" customHeight="1" hidden="1">
      <c r="B379" s="108" t="s">
        <v>390</v>
      </c>
      <c r="C379" s="98" t="s">
        <v>573</v>
      </c>
      <c r="D379" s="98" t="s">
        <v>484</v>
      </c>
      <c r="E379" s="98" t="s">
        <v>446</v>
      </c>
      <c r="F379" s="98" t="s">
        <v>628</v>
      </c>
      <c r="G379" s="98" t="s">
        <v>391</v>
      </c>
      <c r="H379" s="107">
        <f>5293566.06-5293566.06</f>
        <v>0</v>
      </c>
    </row>
    <row r="380" spans="2:8" s="104" customFormat="1" ht="79.5" customHeight="1" hidden="1">
      <c r="B380" s="101" t="s">
        <v>542</v>
      </c>
      <c r="C380" s="102" t="s">
        <v>573</v>
      </c>
      <c r="D380" s="102" t="s">
        <v>484</v>
      </c>
      <c r="E380" s="102" t="s">
        <v>446</v>
      </c>
      <c r="F380" s="102" t="s">
        <v>629</v>
      </c>
      <c r="G380" s="102"/>
      <c r="H380" s="103">
        <f aca="true" t="shared" si="47" ref="H380:H381">H381</f>
        <v>0</v>
      </c>
    </row>
    <row r="381" spans="2:8" s="104" customFormat="1" ht="39" customHeight="1" hidden="1">
      <c r="B381" s="108" t="s">
        <v>388</v>
      </c>
      <c r="C381" s="98" t="s">
        <v>573</v>
      </c>
      <c r="D381" s="98" t="s">
        <v>484</v>
      </c>
      <c r="E381" s="98" t="s">
        <v>446</v>
      </c>
      <c r="F381" s="98" t="s">
        <v>629</v>
      </c>
      <c r="G381" s="98" t="s">
        <v>389</v>
      </c>
      <c r="H381" s="107">
        <f t="shared" si="47"/>
        <v>0</v>
      </c>
    </row>
    <row r="382" spans="2:8" s="104" customFormat="1" ht="39" customHeight="1" hidden="1">
      <c r="B382" s="108" t="s">
        <v>390</v>
      </c>
      <c r="C382" s="98" t="s">
        <v>573</v>
      </c>
      <c r="D382" s="98" t="s">
        <v>484</v>
      </c>
      <c r="E382" s="98" t="s">
        <v>446</v>
      </c>
      <c r="F382" s="98" t="s">
        <v>629</v>
      </c>
      <c r="G382" s="98" t="s">
        <v>391</v>
      </c>
      <c r="H382" s="107"/>
    </row>
    <row r="383" spans="2:8" s="104" customFormat="1" ht="36.75" customHeight="1">
      <c r="B383" s="101" t="s">
        <v>630</v>
      </c>
      <c r="C383" s="102" t="s">
        <v>573</v>
      </c>
      <c r="D383" s="102" t="s">
        <v>484</v>
      </c>
      <c r="E383" s="102" t="s">
        <v>631</v>
      </c>
      <c r="F383" s="102"/>
      <c r="G383" s="102"/>
      <c r="H383" s="103">
        <f>H384+H387+H390</f>
        <v>-10000</v>
      </c>
    </row>
    <row r="384" spans="2:8" s="104" customFormat="1" ht="20.25" customHeight="1" hidden="1">
      <c r="B384" s="101" t="s">
        <v>632</v>
      </c>
      <c r="C384" s="98" t="s">
        <v>573</v>
      </c>
      <c r="D384" s="98" t="s">
        <v>484</v>
      </c>
      <c r="E384" s="98" t="s">
        <v>631</v>
      </c>
      <c r="F384" s="98" t="s">
        <v>633</v>
      </c>
      <c r="G384" s="98"/>
      <c r="H384" s="107">
        <f aca="true" t="shared" si="48" ref="H384:H385">H385</f>
        <v>0</v>
      </c>
    </row>
    <row r="385" spans="2:8" s="104" customFormat="1" ht="20.25" customHeight="1" hidden="1">
      <c r="B385" s="108" t="s">
        <v>384</v>
      </c>
      <c r="C385" s="98" t="s">
        <v>634</v>
      </c>
      <c r="D385" s="98" t="s">
        <v>484</v>
      </c>
      <c r="E385" s="98" t="s">
        <v>631</v>
      </c>
      <c r="F385" s="98" t="s">
        <v>633</v>
      </c>
      <c r="G385" s="98" t="s">
        <v>385</v>
      </c>
      <c r="H385" s="107">
        <f t="shared" si="48"/>
        <v>0</v>
      </c>
    </row>
    <row r="386" spans="2:8" s="104" customFormat="1" ht="20.25" customHeight="1" hidden="1">
      <c r="B386" s="108" t="s">
        <v>386</v>
      </c>
      <c r="C386" s="98" t="s">
        <v>573</v>
      </c>
      <c r="D386" s="98" t="s">
        <v>484</v>
      </c>
      <c r="E386" s="98" t="s">
        <v>631</v>
      </c>
      <c r="F386" s="98" t="s">
        <v>633</v>
      </c>
      <c r="G386" s="98" t="s">
        <v>387</v>
      </c>
      <c r="H386" s="107"/>
    </row>
    <row r="387" spans="2:8" s="104" customFormat="1" ht="20.25" customHeight="1" hidden="1">
      <c r="B387" s="111" t="s">
        <v>635</v>
      </c>
      <c r="C387" s="98" t="s">
        <v>573</v>
      </c>
      <c r="D387" s="98" t="s">
        <v>484</v>
      </c>
      <c r="E387" s="98" t="s">
        <v>631</v>
      </c>
      <c r="F387" s="98" t="s">
        <v>636</v>
      </c>
      <c r="G387" s="98"/>
      <c r="H387" s="107">
        <f aca="true" t="shared" si="49" ref="H387:H388">H388</f>
        <v>0</v>
      </c>
    </row>
    <row r="388" spans="2:8" s="104" customFormat="1" ht="20.25" customHeight="1" hidden="1">
      <c r="B388" s="108" t="s">
        <v>388</v>
      </c>
      <c r="C388" s="98" t="s">
        <v>573</v>
      </c>
      <c r="D388" s="98" t="s">
        <v>484</v>
      </c>
      <c r="E388" s="98" t="s">
        <v>631</v>
      </c>
      <c r="F388" s="98" t="s">
        <v>636</v>
      </c>
      <c r="G388" s="98" t="s">
        <v>389</v>
      </c>
      <c r="H388" s="107">
        <f t="shared" si="49"/>
        <v>0</v>
      </c>
    </row>
    <row r="389" spans="2:8" s="104" customFormat="1" ht="20.25" customHeight="1" hidden="1">
      <c r="B389" s="108" t="s">
        <v>390</v>
      </c>
      <c r="C389" s="98" t="s">
        <v>573</v>
      </c>
      <c r="D389" s="98" t="s">
        <v>484</v>
      </c>
      <c r="E389" s="98" t="s">
        <v>631</v>
      </c>
      <c r="F389" s="98" t="s">
        <v>636</v>
      </c>
      <c r="G389" s="98" t="s">
        <v>391</v>
      </c>
      <c r="H389" s="107"/>
    </row>
    <row r="390" spans="2:8" s="104" customFormat="1" ht="63.75" customHeight="1">
      <c r="B390" s="111" t="s">
        <v>637</v>
      </c>
      <c r="C390" s="102" t="s">
        <v>573</v>
      </c>
      <c r="D390" s="102" t="s">
        <v>484</v>
      </c>
      <c r="E390" s="102" t="s">
        <v>631</v>
      </c>
      <c r="F390" s="102" t="s">
        <v>638</v>
      </c>
      <c r="G390" s="102"/>
      <c r="H390" s="103">
        <f aca="true" t="shared" si="50" ref="H390:H391">H391</f>
        <v>-10000</v>
      </c>
    </row>
    <row r="391" spans="2:8" s="104" customFormat="1" ht="42" customHeight="1">
      <c r="B391" s="108" t="s">
        <v>388</v>
      </c>
      <c r="C391" s="98" t="s">
        <v>573</v>
      </c>
      <c r="D391" s="98" t="s">
        <v>484</v>
      </c>
      <c r="E391" s="98" t="s">
        <v>631</v>
      </c>
      <c r="F391" s="98" t="s">
        <v>639</v>
      </c>
      <c r="G391" s="98" t="s">
        <v>389</v>
      </c>
      <c r="H391" s="107">
        <f t="shared" si="50"/>
        <v>-10000</v>
      </c>
    </row>
    <row r="392" spans="2:8" s="104" customFormat="1" ht="42.75" customHeight="1">
      <c r="B392" s="108" t="s">
        <v>390</v>
      </c>
      <c r="C392" s="98" t="s">
        <v>573</v>
      </c>
      <c r="D392" s="98" t="s">
        <v>484</v>
      </c>
      <c r="E392" s="98" t="s">
        <v>631</v>
      </c>
      <c r="F392" s="98" t="s">
        <v>639</v>
      </c>
      <c r="G392" s="98" t="s">
        <v>391</v>
      </c>
      <c r="H392" s="107">
        <v>-10000</v>
      </c>
    </row>
    <row r="393" spans="2:8" s="104" customFormat="1" ht="24.75" customHeight="1">
      <c r="B393" s="101" t="s">
        <v>544</v>
      </c>
      <c r="C393" s="102" t="s">
        <v>573</v>
      </c>
      <c r="D393" s="102" t="s">
        <v>545</v>
      </c>
      <c r="E393" s="102"/>
      <c r="F393" s="102"/>
      <c r="G393" s="102"/>
      <c r="H393" s="103">
        <f>H394+H414</f>
        <v>-224000</v>
      </c>
    </row>
    <row r="394" spans="2:8" s="104" customFormat="1" ht="28.5" customHeight="1">
      <c r="B394" s="101" t="s">
        <v>640</v>
      </c>
      <c r="C394" s="102" t="s">
        <v>573</v>
      </c>
      <c r="D394" s="102" t="s">
        <v>545</v>
      </c>
      <c r="E394" s="102" t="s">
        <v>377</v>
      </c>
      <c r="F394" s="102"/>
      <c r="G394" s="102"/>
      <c r="H394" s="103">
        <f>H395+H398+H403+H408+H411</f>
        <v>-224000</v>
      </c>
    </row>
    <row r="395" spans="2:8" s="104" customFormat="1" ht="45.75" customHeight="1" hidden="1">
      <c r="B395" s="101"/>
      <c r="C395" s="98"/>
      <c r="D395" s="98"/>
      <c r="E395" s="98"/>
      <c r="F395" s="98"/>
      <c r="G395" s="98"/>
      <c r="H395" s="107"/>
    </row>
    <row r="396" spans="2:8" s="104" customFormat="1" ht="20.25" customHeight="1" hidden="1">
      <c r="B396" s="106"/>
      <c r="C396" s="98"/>
      <c r="D396" s="98"/>
      <c r="E396" s="98"/>
      <c r="F396" s="98"/>
      <c r="G396" s="98"/>
      <c r="H396" s="107"/>
    </row>
    <row r="397" spans="2:8" s="104" customFormat="1" ht="20.25" customHeight="1" hidden="1">
      <c r="B397" s="106"/>
      <c r="C397" s="98"/>
      <c r="D397" s="98"/>
      <c r="E397" s="98"/>
      <c r="F397" s="98"/>
      <c r="G397" s="98"/>
      <c r="H397" s="107"/>
    </row>
    <row r="398" spans="2:8" s="104" customFormat="1" ht="40.5" customHeight="1">
      <c r="B398" s="101" t="s">
        <v>641</v>
      </c>
      <c r="C398" s="102" t="s">
        <v>573</v>
      </c>
      <c r="D398" s="102" t="s">
        <v>545</v>
      </c>
      <c r="E398" s="102" t="s">
        <v>377</v>
      </c>
      <c r="F398" s="102" t="s">
        <v>642</v>
      </c>
      <c r="G398" s="102"/>
      <c r="H398" s="103">
        <f>H401+H399</f>
        <v>-50000</v>
      </c>
    </row>
    <row r="399" spans="2:8" s="104" customFormat="1" ht="41.25" customHeight="1">
      <c r="B399" s="108" t="s">
        <v>388</v>
      </c>
      <c r="C399" s="98" t="s">
        <v>573</v>
      </c>
      <c r="D399" s="98" t="s">
        <v>545</v>
      </c>
      <c r="E399" s="98" t="s">
        <v>377</v>
      </c>
      <c r="F399" s="98" t="s">
        <v>642</v>
      </c>
      <c r="G399" s="98" t="s">
        <v>389</v>
      </c>
      <c r="H399" s="107">
        <f>H400</f>
        <v>-50000</v>
      </c>
    </row>
    <row r="400" spans="2:8" s="104" customFormat="1" ht="39" customHeight="1">
      <c r="B400" s="108" t="s">
        <v>390</v>
      </c>
      <c r="C400" s="98" t="s">
        <v>573</v>
      </c>
      <c r="D400" s="98" t="s">
        <v>545</v>
      </c>
      <c r="E400" s="98" t="s">
        <v>377</v>
      </c>
      <c r="F400" s="98" t="s">
        <v>642</v>
      </c>
      <c r="G400" s="98" t="s">
        <v>391</v>
      </c>
      <c r="H400" s="107">
        <v>-50000</v>
      </c>
    </row>
    <row r="401" spans="2:8" s="104" customFormat="1" ht="20.25" customHeight="1" hidden="1">
      <c r="B401" s="113" t="s">
        <v>497</v>
      </c>
      <c r="C401" s="98" t="s">
        <v>573</v>
      </c>
      <c r="D401" s="98" t="s">
        <v>545</v>
      </c>
      <c r="E401" s="98" t="s">
        <v>377</v>
      </c>
      <c r="F401" s="98" t="s">
        <v>642</v>
      </c>
      <c r="G401" s="98" t="s">
        <v>498</v>
      </c>
      <c r="H401" s="107">
        <f>H402</f>
        <v>0</v>
      </c>
    </row>
    <row r="402" spans="2:8" s="104" customFormat="1" ht="20.25" customHeight="1" hidden="1">
      <c r="B402" s="106" t="s">
        <v>622</v>
      </c>
      <c r="C402" s="98" t="s">
        <v>573</v>
      </c>
      <c r="D402" s="98" t="s">
        <v>545</v>
      </c>
      <c r="E402" s="98" t="s">
        <v>377</v>
      </c>
      <c r="F402" s="98" t="s">
        <v>642</v>
      </c>
      <c r="G402" s="98" t="s">
        <v>623</v>
      </c>
      <c r="H402" s="107"/>
    </row>
    <row r="403" spans="2:8" s="104" customFormat="1" ht="57.75" customHeight="1">
      <c r="B403" s="101" t="s">
        <v>643</v>
      </c>
      <c r="C403" s="102" t="s">
        <v>573</v>
      </c>
      <c r="D403" s="102" t="s">
        <v>545</v>
      </c>
      <c r="E403" s="102" t="s">
        <v>377</v>
      </c>
      <c r="F403" s="102" t="s">
        <v>644</v>
      </c>
      <c r="G403" s="102"/>
      <c r="H403" s="103">
        <f>H406+H404</f>
        <v>-50000</v>
      </c>
    </row>
    <row r="404" spans="2:8" s="104" customFormat="1" ht="44.25" customHeight="1">
      <c r="B404" s="108" t="s">
        <v>388</v>
      </c>
      <c r="C404" s="98" t="s">
        <v>573</v>
      </c>
      <c r="D404" s="98" t="s">
        <v>545</v>
      </c>
      <c r="E404" s="98" t="s">
        <v>377</v>
      </c>
      <c r="F404" s="98" t="s">
        <v>644</v>
      </c>
      <c r="G404" s="98" t="s">
        <v>389</v>
      </c>
      <c r="H404" s="107">
        <f>H405</f>
        <v>-50000</v>
      </c>
    </row>
    <row r="405" spans="2:8" s="104" customFormat="1" ht="42" customHeight="1">
      <c r="B405" s="108" t="s">
        <v>390</v>
      </c>
      <c r="C405" s="98" t="s">
        <v>573</v>
      </c>
      <c r="D405" s="98" t="s">
        <v>545</v>
      </c>
      <c r="E405" s="98" t="s">
        <v>377</v>
      </c>
      <c r="F405" s="98" t="s">
        <v>644</v>
      </c>
      <c r="G405" s="98" t="s">
        <v>391</v>
      </c>
      <c r="H405" s="107">
        <v>-50000</v>
      </c>
    </row>
    <row r="406" spans="2:8" s="104" customFormat="1" ht="20.25" customHeight="1" hidden="1">
      <c r="B406" s="113" t="s">
        <v>497</v>
      </c>
      <c r="C406" s="98" t="s">
        <v>573</v>
      </c>
      <c r="D406" s="98" t="s">
        <v>545</v>
      </c>
      <c r="E406" s="98" t="s">
        <v>377</v>
      </c>
      <c r="F406" s="98" t="s">
        <v>644</v>
      </c>
      <c r="G406" s="98" t="s">
        <v>498</v>
      </c>
      <c r="H406" s="107">
        <f>H407</f>
        <v>0</v>
      </c>
    </row>
    <row r="407" spans="2:8" s="104" customFormat="1" ht="20.25" customHeight="1" hidden="1">
      <c r="B407" s="106" t="s">
        <v>622</v>
      </c>
      <c r="C407" s="98" t="s">
        <v>573</v>
      </c>
      <c r="D407" s="98" t="s">
        <v>545</v>
      </c>
      <c r="E407" s="98" t="s">
        <v>377</v>
      </c>
      <c r="F407" s="98" t="s">
        <v>644</v>
      </c>
      <c r="G407" s="98" t="s">
        <v>623</v>
      </c>
      <c r="H407" s="107"/>
    </row>
    <row r="408" spans="2:8" s="104" customFormat="1" ht="75" customHeight="1">
      <c r="B408" s="101" t="s">
        <v>645</v>
      </c>
      <c r="C408" s="102" t="s">
        <v>573</v>
      </c>
      <c r="D408" s="102" t="s">
        <v>545</v>
      </c>
      <c r="E408" s="102" t="s">
        <v>377</v>
      </c>
      <c r="F408" s="102" t="s">
        <v>646</v>
      </c>
      <c r="G408" s="102"/>
      <c r="H408" s="103">
        <f aca="true" t="shared" si="51" ref="H408:H409">H409</f>
        <v>-100000</v>
      </c>
    </row>
    <row r="409" spans="2:8" s="104" customFormat="1" ht="41.25" customHeight="1">
      <c r="B409" s="108" t="s">
        <v>388</v>
      </c>
      <c r="C409" s="98" t="s">
        <v>573</v>
      </c>
      <c r="D409" s="98" t="s">
        <v>545</v>
      </c>
      <c r="E409" s="98" t="s">
        <v>377</v>
      </c>
      <c r="F409" s="98" t="s">
        <v>646</v>
      </c>
      <c r="G409" s="98" t="s">
        <v>389</v>
      </c>
      <c r="H409" s="107">
        <f t="shared" si="51"/>
        <v>-100000</v>
      </c>
    </row>
    <row r="410" spans="2:8" s="104" customFormat="1" ht="51" customHeight="1">
      <c r="B410" s="108" t="s">
        <v>390</v>
      </c>
      <c r="C410" s="98" t="s">
        <v>573</v>
      </c>
      <c r="D410" s="98" t="s">
        <v>545</v>
      </c>
      <c r="E410" s="98" t="s">
        <v>377</v>
      </c>
      <c r="F410" s="98" t="s">
        <v>646</v>
      </c>
      <c r="G410" s="98" t="s">
        <v>391</v>
      </c>
      <c r="H410" s="107">
        <v>-100000</v>
      </c>
    </row>
    <row r="411" spans="2:8" s="104" customFormat="1" ht="60.75" customHeight="1">
      <c r="B411" s="111" t="s">
        <v>647</v>
      </c>
      <c r="C411" s="102" t="s">
        <v>573</v>
      </c>
      <c r="D411" s="102" t="s">
        <v>545</v>
      </c>
      <c r="E411" s="102" t="s">
        <v>377</v>
      </c>
      <c r="F411" s="102" t="s">
        <v>648</v>
      </c>
      <c r="G411" s="102"/>
      <c r="H411" s="103">
        <f aca="true" t="shared" si="52" ref="H411:H412">H412</f>
        <v>-24000</v>
      </c>
    </row>
    <row r="412" spans="2:8" s="104" customFormat="1" ht="42" customHeight="1">
      <c r="B412" s="108" t="s">
        <v>388</v>
      </c>
      <c r="C412" s="98" t="s">
        <v>573</v>
      </c>
      <c r="D412" s="98" t="s">
        <v>545</v>
      </c>
      <c r="E412" s="98" t="s">
        <v>377</v>
      </c>
      <c r="F412" s="98" t="s">
        <v>648</v>
      </c>
      <c r="G412" s="98" t="s">
        <v>389</v>
      </c>
      <c r="H412" s="107">
        <f t="shared" si="52"/>
        <v>-24000</v>
      </c>
    </row>
    <row r="413" spans="2:8" s="104" customFormat="1" ht="45" customHeight="1">
      <c r="B413" s="108" t="s">
        <v>390</v>
      </c>
      <c r="C413" s="98" t="s">
        <v>573</v>
      </c>
      <c r="D413" s="98" t="s">
        <v>545</v>
      </c>
      <c r="E413" s="98" t="s">
        <v>377</v>
      </c>
      <c r="F413" s="98" t="s">
        <v>648</v>
      </c>
      <c r="G413" s="98" t="s">
        <v>391</v>
      </c>
      <c r="H413" s="107">
        <v>-24000</v>
      </c>
    </row>
    <row r="414" spans="2:8" s="104" customFormat="1" ht="27" customHeight="1" hidden="1">
      <c r="B414" s="111" t="s">
        <v>546</v>
      </c>
      <c r="C414" s="98" t="s">
        <v>573</v>
      </c>
      <c r="D414" s="98" t="s">
        <v>545</v>
      </c>
      <c r="E414" s="98" t="s">
        <v>424</v>
      </c>
      <c r="F414" s="98"/>
      <c r="G414" s="98"/>
      <c r="H414" s="107">
        <f>H415+H418+H421</f>
        <v>0</v>
      </c>
    </row>
    <row r="415" spans="2:8" s="104" customFormat="1" ht="61.5" customHeight="1" hidden="1">
      <c r="B415" s="111" t="s">
        <v>649</v>
      </c>
      <c r="C415" s="98" t="s">
        <v>573</v>
      </c>
      <c r="D415" s="98" t="s">
        <v>545</v>
      </c>
      <c r="E415" s="98" t="s">
        <v>424</v>
      </c>
      <c r="F415" s="98" t="s">
        <v>650</v>
      </c>
      <c r="G415" s="98"/>
      <c r="H415" s="107">
        <f aca="true" t="shared" si="53" ref="H415:H416">H416</f>
        <v>0</v>
      </c>
    </row>
    <row r="416" spans="2:8" s="104" customFormat="1" ht="45" customHeight="1" hidden="1">
      <c r="B416" s="108" t="s">
        <v>388</v>
      </c>
      <c r="C416" s="98" t="s">
        <v>573</v>
      </c>
      <c r="D416" s="98" t="s">
        <v>545</v>
      </c>
      <c r="E416" s="98" t="s">
        <v>424</v>
      </c>
      <c r="F416" s="98" t="s">
        <v>650</v>
      </c>
      <c r="G416" s="98" t="s">
        <v>389</v>
      </c>
      <c r="H416" s="107">
        <f t="shared" si="53"/>
        <v>0</v>
      </c>
    </row>
    <row r="417" spans="2:8" s="104" customFormat="1" ht="45" customHeight="1" hidden="1">
      <c r="B417" s="108" t="s">
        <v>390</v>
      </c>
      <c r="C417" s="98" t="s">
        <v>573</v>
      </c>
      <c r="D417" s="98" t="s">
        <v>545</v>
      </c>
      <c r="E417" s="98" t="s">
        <v>424</v>
      </c>
      <c r="F417" s="98" t="s">
        <v>650</v>
      </c>
      <c r="G417" s="98" t="s">
        <v>391</v>
      </c>
      <c r="H417" s="107"/>
    </row>
    <row r="418" spans="2:8" s="104" customFormat="1" ht="26.25" customHeight="1" hidden="1">
      <c r="B418" s="101" t="s">
        <v>547</v>
      </c>
      <c r="C418" s="98" t="s">
        <v>573</v>
      </c>
      <c r="D418" s="98" t="s">
        <v>545</v>
      </c>
      <c r="E418" s="98" t="s">
        <v>424</v>
      </c>
      <c r="F418" s="98" t="s">
        <v>651</v>
      </c>
      <c r="G418" s="98"/>
      <c r="H418" s="107">
        <f aca="true" t="shared" si="54" ref="H418:H419">H419</f>
        <v>0</v>
      </c>
    </row>
    <row r="419" spans="2:8" s="104" customFormat="1" ht="45" customHeight="1" hidden="1">
      <c r="B419" s="108" t="s">
        <v>388</v>
      </c>
      <c r="C419" s="98" t="s">
        <v>573</v>
      </c>
      <c r="D419" s="98" t="s">
        <v>545</v>
      </c>
      <c r="E419" s="98" t="s">
        <v>424</v>
      </c>
      <c r="F419" s="98" t="s">
        <v>651</v>
      </c>
      <c r="G419" s="98" t="s">
        <v>389</v>
      </c>
      <c r="H419" s="107">
        <f t="shared" si="54"/>
        <v>0</v>
      </c>
    </row>
    <row r="420" spans="2:8" s="104" customFormat="1" ht="45" customHeight="1" hidden="1">
      <c r="B420" s="108" t="s">
        <v>390</v>
      </c>
      <c r="C420" s="98" t="s">
        <v>573</v>
      </c>
      <c r="D420" s="98" t="s">
        <v>545</v>
      </c>
      <c r="E420" s="98" t="s">
        <v>424</v>
      </c>
      <c r="F420" s="98" t="s">
        <v>651</v>
      </c>
      <c r="G420" s="98" t="s">
        <v>391</v>
      </c>
      <c r="H420" s="107"/>
    </row>
    <row r="421" spans="2:8" s="104" customFormat="1" ht="45" customHeight="1" hidden="1">
      <c r="B421" s="101" t="s">
        <v>549</v>
      </c>
      <c r="C421" s="98" t="s">
        <v>573</v>
      </c>
      <c r="D421" s="98" t="s">
        <v>545</v>
      </c>
      <c r="E421" s="98" t="s">
        <v>424</v>
      </c>
      <c r="F421" s="98" t="s">
        <v>652</v>
      </c>
      <c r="G421" s="98"/>
      <c r="H421" s="107">
        <f aca="true" t="shared" si="55" ref="H421:H422">H422</f>
        <v>0</v>
      </c>
    </row>
    <row r="422" spans="2:8" s="104" customFormat="1" ht="45" customHeight="1" hidden="1">
      <c r="B422" s="108" t="s">
        <v>388</v>
      </c>
      <c r="C422" s="98" t="s">
        <v>573</v>
      </c>
      <c r="D422" s="98" t="s">
        <v>545</v>
      </c>
      <c r="E422" s="98" t="s">
        <v>424</v>
      </c>
      <c r="F422" s="98" t="s">
        <v>652</v>
      </c>
      <c r="G422" s="98" t="s">
        <v>389</v>
      </c>
      <c r="H422" s="107">
        <f t="shared" si="55"/>
        <v>0</v>
      </c>
    </row>
    <row r="423" spans="2:8" s="104" customFormat="1" ht="45" customHeight="1" hidden="1">
      <c r="B423" s="108" t="s">
        <v>390</v>
      </c>
      <c r="C423" s="98" t="s">
        <v>573</v>
      </c>
      <c r="D423" s="98" t="s">
        <v>545</v>
      </c>
      <c r="E423" s="98" t="s">
        <v>424</v>
      </c>
      <c r="F423" s="98" t="s">
        <v>652</v>
      </c>
      <c r="G423" s="98" t="s">
        <v>391</v>
      </c>
      <c r="H423" s="107"/>
    </row>
    <row r="424" spans="2:8" s="104" customFormat="1" ht="28.5" customHeight="1">
      <c r="B424" s="111" t="s">
        <v>653</v>
      </c>
      <c r="C424" s="102" t="s">
        <v>573</v>
      </c>
      <c r="D424" s="102" t="s">
        <v>508</v>
      </c>
      <c r="E424" s="102"/>
      <c r="F424" s="102"/>
      <c r="G424" s="102"/>
      <c r="H424" s="103">
        <f>H429+H425</f>
        <v>-40309</v>
      </c>
    </row>
    <row r="425" spans="2:8" s="104" customFormat="1" ht="36.75" customHeight="1" hidden="1">
      <c r="B425" s="116" t="s">
        <v>654</v>
      </c>
      <c r="C425" s="102" t="s">
        <v>573</v>
      </c>
      <c r="D425" s="102" t="s">
        <v>508</v>
      </c>
      <c r="E425" s="102" t="s">
        <v>424</v>
      </c>
      <c r="F425" s="102"/>
      <c r="G425" s="102"/>
      <c r="H425" s="103">
        <f aca="true" t="shared" si="56" ref="H425:H427">H426</f>
        <v>0</v>
      </c>
    </row>
    <row r="426" spans="2:8" s="104" customFormat="1" ht="40.5" customHeight="1" hidden="1">
      <c r="B426" s="111" t="s">
        <v>655</v>
      </c>
      <c r="C426" s="102" t="s">
        <v>573</v>
      </c>
      <c r="D426" s="102" t="s">
        <v>508</v>
      </c>
      <c r="E426" s="102" t="s">
        <v>424</v>
      </c>
      <c r="F426" s="102" t="s">
        <v>656</v>
      </c>
      <c r="G426" s="102"/>
      <c r="H426" s="103">
        <f t="shared" si="56"/>
        <v>0</v>
      </c>
    </row>
    <row r="427" spans="2:8" s="104" customFormat="1" ht="45.75" customHeight="1" hidden="1">
      <c r="B427" s="108" t="s">
        <v>388</v>
      </c>
      <c r="C427" s="98" t="s">
        <v>573</v>
      </c>
      <c r="D427" s="98" t="s">
        <v>508</v>
      </c>
      <c r="E427" s="98" t="s">
        <v>424</v>
      </c>
      <c r="F427" s="98" t="s">
        <v>656</v>
      </c>
      <c r="G427" s="98" t="s">
        <v>389</v>
      </c>
      <c r="H427" s="107">
        <f t="shared" si="56"/>
        <v>0</v>
      </c>
    </row>
    <row r="428" spans="2:8" s="104" customFormat="1" ht="39" customHeight="1" hidden="1">
      <c r="B428" s="108" t="s">
        <v>390</v>
      </c>
      <c r="C428" s="98" t="s">
        <v>573</v>
      </c>
      <c r="D428" s="98" t="s">
        <v>508</v>
      </c>
      <c r="E428" s="98" t="s">
        <v>424</v>
      </c>
      <c r="F428" s="98" t="s">
        <v>656</v>
      </c>
      <c r="G428" s="98" t="s">
        <v>391</v>
      </c>
      <c r="H428" s="107"/>
    </row>
    <row r="429" spans="2:8" s="104" customFormat="1" ht="40.5" customHeight="1">
      <c r="B429" s="111" t="s">
        <v>657</v>
      </c>
      <c r="C429" s="102" t="s">
        <v>573</v>
      </c>
      <c r="D429" s="102" t="s">
        <v>508</v>
      </c>
      <c r="E429" s="102" t="s">
        <v>545</v>
      </c>
      <c r="F429" s="102"/>
      <c r="G429" s="102"/>
      <c r="H429" s="103">
        <f>H430</f>
        <v>-40309</v>
      </c>
    </row>
    <row r="430" spans="2:8" s="104" customFormat="1" ht="43.5" customHeight="1">
      <c r="B430" s="111" t="s">
        <v>655</v>
      </c>
      <c r="C430" s="102" t="s">
        <v>573</v>
      </c>
      <c r="D430" s="102" t="s">
        <v>508</v>
      </c>
      <c r="E430" s="102" t="s">
        <v>545</v>
      </c>
      <c r="F430" s="102" t="s">
        <v>656</v>
      </c>
      <c r="G430" s="102"/>
      <c r="H430" s="103">
        <f>H431+H473</f>
        <v>-40309</v>
      </c>
    </row>
    <row r="431" spans="2:8" s="104" customFormat="1" ht="42" customHeight="1">
      <c r="B431" s="108" t="s">
        <v>388</v>
      </c>
      <c r="C431" s="98" t="s">
        <v>573</v>
      </c>
      <c r="D431" s="98" t="s">
        <v>508</v>
      </c>
      <c r="E431" s="98" t="s">
        <v>545</v>
      </c>
      <c r="F431" s="98" t="s">
        <v>656</v>
      </c>
      <c r="G431" s="98" t="s">
        <v>389</v>
      </c>
      <c r="H431" s="107">
        <f>H432</f>
        <v>-40309</v>
      </c>
    </row>
    <row r="432" spans="2:8" s="104" customFormat="1" ht="39" customHeight="1">
      <c r="B432" s="108" t="s">
        <v>390</v>
      </c>
      <c r="C432" s="98" t="s">
        <v>573</v>
      </c>
      <c r="D432" s="98" t="s">
        <v>508</v>
      </c>
      <c r="E432" s="98" t="s">
        <v>545</v>
      </c>
      <c r="F432" s="98" t="s">
        <v>656</v>
      </c>
      <c r="G432" s="98" t="s">
        <v>391</v>
      </c>
      <c r="H432" s="107">
        <v>-40309</v>
      </c>
    </row>
    <row r="433" spans="2:8" s="104" customFormat="1" ht="20.25" customHeight="1" hidden="1">
      <c r="B433" s="108"/>
      <c r="C433" s="98"/>
      <c r="D433" s="98"/>
      <c r="E433" s="98"/>
      <c r="F433" s="98"/>
      <c r="G433" s="98"/>
      <c r="H433" s="107"/>
    </row>
    <row r="434" spans="2:8" s="104" customFormat="1" ht="20.25" customHeight="1" hidden="1">
      <c r="B434" s="108"/>
      <c r="C434" s="98"/>
      <c r="D434" s="98"/>
      <c r="E434" s="98"/>
      <c r="F434" s="98"/>
      <c r="G434" s="98"/>
      <c r="H434" s="107"/>
    </row>
    <row r="435" spans="2:8" s="104" customFormat="1" ht="20.25" customHeight="1">
      <c r="B435" s="111" t="s">
        <v>402</v>
      </c>
      <c r="C435" s="102" t="s">
        <v>573</v>
      </c>
      <c r="D435" s="102" t="s">
        <v>403</v>
      </c>
      <c r="E435" s="102"/>
      <c r="F435" s="102"/>
      <c r="G435" s="102"/>
      <c r="H435" s="103">
        <f aca="true" t="shared" si="57" ref="H435:H438">H436</f>
        <v>-20375</v>
      </c>
    </row>
    <row r="436" spans="2:8" s="104" customFormat="1" ht="42" customHeight="1">
      <c r="B436" s="111" t="s">
        <v>445</v>
      </c>
      <c r="C436" s="102" t="s">
        <v>573</v>
      </c>
      <c r="D436" s="102" t="s">
        <v>403</v>
      </c>
      <c r="E436" s="102" t="s">
        <v>446</v>
      </c>
      <c r="F436" s="102"/>
      <c r="G436" s="102"/>
      <c r="H436" s="103">
        <f t="shared" si="57"/>
        <v>-20375</v>
      </c>
    </row>
    <row r="437" spans="2:8" s="104" customFormat="1" ht="58.5" customHeight="1">
      <c r="B437" s="101" t="s">
        <v>658</v>
      </c>
      <c r="C437" s="102" t="s">
        <v>573</v>
      </c>
      <c r="D437" s="102" t="s">
        <v>403</v>
      </c>
      <c r="E437" s="102" t="s">
        <v>446</v>
      </c>
      <c r="F437" s="102" t="s">
        <v>659</v>
      </c>
      <c r="G437" s="102"/>
      <c r="H437" s="103">
        <f t="shared" si="57"/>
        <v>-20375</v>
      </c>
    </row>
    <row r="438" spans="2:8" s="104" customFormat="1" ht="39" customHeight="1">
      <c r="B438" s="108" t="s">
        <v>388</v>
      </c>
      <c r="C438" s="98" t="s">
        <v>573</v>
      </c>
      <c r="D438" s="98" t="s">
        <v>403</v>
      </c>
      <c r="E438" s="98" t="s">
        <v>446</v>
      </c>
      <c r="F438" s="98" t="s">
        <v>659</v>
      </c>
      <c r="G438" s="98" t="s">
        <v>389</v>
      </c>
      <c r="H438" s="107">
        <f t="shared" si="57"/>
        <v>-20375</v>
      </c>
    </row>
    <row r="439" spans="2:8" s="104" customFormat="1" ht="42.75" customHeight="1">
      <c r="B439" s="108" t="s">
        <v>390</v>
      </c>
      <c r="C439" s="98" t="s">
        <v>573</v>
      </c>
      <c r="D439" s="98" t="s">
        <v>403</v>
      </c>
      <c r="E439" s="98" t="s">
        <v>446</v>
      </c>
      <c r="F439" s="98" t="s">
        <v>659</v>
      </c>
      <c r="G439" s="98" t="s">
        <v>391</v>
      </c>
      <c r="H439" s="107">
        <v>-20375</v>
      </c>
    </row>
    <row r="440" spans="2:8" s="104" customFormat="1" ht="24" customHeight="1">
      <c r="B440" s="101" t="s">
        <v>660</v>
      </c>
      <c r="C440" s="102" t="s">
        <v>573</v>
      </c>
      <c r="D440" s="102" t="s">
        <v>553</v>
      </c>
      <c r="E440" s="102"/>
      <c r="F440" s="102"/>
      <c r="G440" s="102"/>
      <c r="H440" s="103">
        <f>H441</f>
        <v>191752.5</v>
      </c>
    </row>
    <row r="441" spans="2:8" s="104" customFormat="1" ht="25.5" customHeight="1">
      <c r="B441" s="101" t="s">
        <v>554</v>
      </c>
      <c r="C441" s="102" t="s">
        <v>573</v>
      </c>
      <c r="D441" s="102" t="s">
        <v>553</v>
      </c>
      <c r="E441" s="102" t="s">
        <v>377</v>
      </c>
      <c r="F441" s="102"/>
      <c r="G441" s="102"/>
      <c r="H441" s="103">
        <f>H442+H445+H467+H449+H452+H455+H470+H458+H464+H461</f>
        <v>191752.5</v>
      </c>
    </row>
    <row r="442" spans="2:8" s="104" customFormat="1" ht="20.25" customHeight="1" hidden="1">
      <c r="B442" s="101" t="s">
        <v>661</v>
      </c>
      <c r="C442" s="102" t="s">
        <v>573</v>
      </c>
      <c r="D442" s="102" t="s">
        <v>553</v>
      </c>
      <c r="E442" s="102" t="s">
        <v>377</v>
      </c>
      <c r="F442" s="102" t="s">
        <v>662</v>
      </c>
      <c r="G442" s="102"/>
      <c r="H442" s="103">
        <f aca="true" t="shared" si="58" ref="H442:H443">H443</f>
        <v>0</v>
      </c>
    </row>
    <row r="443" spans="2:8" s="104" customFormat="1" ht="60" customHeight="1" hidden="1">
      <c r="B443" s="106" t="s">
        <v>408</v>
      </c>
      <c r="C443" s="98" t="s">
        <v>573</v>
      </c>
      <c r="D443" s="98" t="s">
        <v>553</v>
      </c>
      <c r="E443" s="98" t="s">
        <v>377</v>
      </c>
      <c r="F443" s="98" t="s">
        <v>662</v>
      </c>
      <c r="G443" s="98" t="s">
        <v>409</v>
      </c>
      <c r="H443" s="107">
        <f t="shared" si="58"/>
        <v>0</v>
      </c>
    </row>
    <row r="444" spans="2:8" s="104" customFormat="1" ht="101.25" customHeight="1" hidden="1">
      <c r="B444" s="106" t="s">
        <v>410</v>
      </c>
      <c r="C444" s="98" t="s">
        <v>573</v>
      </c>
      <c r="D444" s="98" t="s">
        <v>553</v>
      </c>
      <c r="E444" s="98" t="s">
        <v>377</v>
      </c>
      <c r="F444" s="98" t="s">
        <v>662</v>
      </c>
      <c r="G444" s="98" t="s">
        <v>411</v>
      </c>
      <c r="H444" s="107"/>
    </row>
    <row r="445" spans="2:8" s="104" customFormat="1" ht="24" customHeight="1">
      <c r="B445" s="101" t="s">
        <v>663</v>
      </c>
      <c r="C445" s="102" t="s">
        <v>573</v>
      </c>
      <c r="D445" s="102" t="s">
        <v>553</v>
      </c>
      <c r="E445" s="102" t="s">
        <v>377</v>
      </c>
      <c r="F445" s="102" t="s">
        <v>664</v>
      </c>
      <c r="G445" s="102"/>
      <c r="H445" s="103">
        <f>H446</f>
        <v>-150000</v>
      </c>
    </row>
    <row r="446" spans="2:8" s="104" customFormat="1" ht="56.25" customHeight="1">
      <c r="B446" s="106" t="s">
        <v>408</v>
      </c>
      <c r="C446" s="98" t="s">
        <v>573</v>
      </c>
      <c r="D446" s="98" t="s">
        <v>553</v>
      </c>
      <c r="E446" s="98" t="s">
        <v>377</v>
      </c>
      <c r="F446" s="98" t="s">
        <v>664</v>
      </c>
      <c r="G446" s="98" t="s">
        <v>409</v>
      </c>
      <c r="H446" s="107">
        <f>H447+H448</f>
        <v>-150000</v>
      </c>
    </row>
    <row r="447" spans="2:8" s="104" customFormat="1" ht="95.25" customHeight="1">
      <c r="B447" s="106" t="s">
        <v>410</v>
      </c>
      <c r="C447" s="98" t="s">
        <v>573</v>
      </c>
      <c r="D447" s="98" t="s">
        <v>553</v>
      </c>
      <c r="E447" s="98" t="s">
        <v>377</v>
      </c>
      <c r="F447" s="98" t="s">
        <v>664</v>
      </c>
      <c r="G447" s="98" t="s">
        <v>411</v>
      </c>
      <c r="H447" s="107">
        <f>-21096-150000</f>
        <v>-171096</v>
      </c>
    </row>
    <row r="448" spans="2:8" s="104" customFormat="1" ht="39.75" customHeight="1">
      <c r="B448" s="106" t="s">
        <v>420</v>
      </c>
      <c r="C448" s="98" t="s">
        <v>573</v>
      </c>
      <c r="D448" s="98" t="s">
        <v>553</v>
      </c>
      <c r="E448" s="98" t="s">
        <v>377</v>
      </c>
      <c r="F448" s="98" t="s">
        <v>664</v>
      </c>
      <c r="G448" s="98" t="s">
        <v>421</v>
      </c>
      <c r="H448" s="107">
        <v>21096</v>
      </c>
    </row>
    <row r="449" spans="2:8" s="104" customFormat="1" ht="124.5" customHeight="1" hidden="1">
      <c r="B449" s="101" t="s">
        <v>665</v>
      </c>
      <c r="C449" s="98" t="s">
        <v>573</v>
      </c>
      <c r="D449" s="98" t="s">
        <v>553</v>
      </c>
      <c r="E449" s="98" t="s">
        <v>377</v>
      </c>
      <c r="F449" s="98" t="s">
        <v>666</v>
      </c>
      <c r="G449" s="98"/>
      <c r="H449" s="107">
        <f aca="true" t="shared" si="59" ref="H449:H450">H450</f>
        <v>0</v>
      </c>
    </row>
    <row r="450" spans="2:8" s="104" customFormat="1" ht="20.25" customHeight="1" hidden="1">
      <c r="B450" s="106" t="s">
        <v>408</v>
      </c>
      <c r="C450" s="98" t="s">
        <v>573</v>
      </c>
      <c r="D450" s="98" t="s">
        <v>553</v>
      </c>
      <c r="E450" s="98" t="s">
        <v>377</v>
      </c>
      <c r="F450" s="98" t="s">
        <v>666</v>
      </c>
      <c r="G450" s="98" t="s">
        <v>409</v>
      </c>
      <c r="H450" s="107">
        <f t="shared" si="59"/>
        <v>0</v>
      </c>
    </row>
    <row r="451" spans="2:8" s="104" customFormat="1" ht="20.25" customHeight="1" hidden="1">
      <c r="B451" s="106" t="s">
        <v>410</v>
      </c>
      <c r="C451" s="98" t="s">
        <v>573</v>
      </c>
      <c r="D451" s="98" t="s">
        <v>553</v>
      </c>
      <c r="E451" s="98" t="s">
        <v>377</v>
      </c>
      <c r="F451" s="98" t="s">
        <v>666</v>
      </c>
      <c r="G451" s="98" t="s">
        <v>411</v>
      </c>
      <c r="H451" s="107"/>
    </row>
    <row r="452" spans="2:8" s="104" customFormat="1" ht="119.25" customHeight="1">
      <c r="B452" s="101" t="s">
        <v>667</v>
      </c>
      <c r="C452" s="102" t="s">
        <v>573</v>
      </c>
      <c r="D452" s="102" t="s">
        <v>553</v>
      </c>
      <c r="E452" s="102" t="s">
        <v>377</v>
      </c>
      <c r="F452" s="102" t="s">
        <v>668</v>
      </c>
      <c r="G452" s="102"/>
      <c r="H452" s="103">
        <f aca="true" t="shared" si="60" ref="H452:H453">H453</f>
        <v>188000</v>
      </c>
    </row>
    <row r="453" spans="2:8" s="104" customFormat="1" ht="60.75" customHeight="1">
      <c r="B453" s="106" t="s">
        <v>408</v>
      </c>
      <c r="C453" s="98" t="s">
        <v>573</v>
      </c>
      <c r="D453" s="98" t="s">
        <v>553</v>
      </c>
      <c r="E453" s="98" t="s">
        <v>377</v>
      </c>
      <c r="F453" s="98" t="s">
        <v>668</v>
      </c>
      <c r="G453" s="98" t="s">
        <v>409</v>
      </c>
      <c r="H453" s="107">
        <f t="shared" si="60"/>
        <v>188000</v>
      </c>
    </row>
    <row r="454" spans="2:8" s="104" customFormat="1" ht="91.5" customHeight="1">
      <c r="B454" s="106" t="s">
        <v>410</v>
      </c>
      <c r="C454" s="98" t="s">
        <v>573</v>
      </c>
      <c r="D454" s="98" t="s">
        <v>553</v>
      </c>
      <c r="E454" s="98" t="s">
        <v>377</v>
      </c>
      <c r="F454" s="98" t="s">
        <v>668</v>
      </c>
      <c r="G454" s="98" t="s">
        <v>411</v>
      </c>
      <c r="H454" s="107">
        <v>188000</v>
      </c>
    </row>
    <row r="455" spans="2:8" s="104" customFormat="1" ht="20.25" customHeight="1" hidden="1">
      <c r="B455" s="101" t="s">
        <v>669</v>
      </c>
      <c r="C455" s="98" t="s">
        <v>573</v>
      </c>
      <c r="D455" s="98" t="s">
        <v>553</v>
      </c>
      <c r="E455" s="98" t="s">
        <v>377</v>
      </c>
      <c r="F455" s="98" t="s">
        <v>670</v>
      </c>
      <c r="G455" s="98"/>
      <c r="H455" s="107">
        <f aca="true" t="shared" si="61" ref="H455:H456">H456</f>
        <v>0</v>
      </c>
    </row>
    <row r="456" spans="2:8" s="104" customFormat="1" ht="20.25" customHeight="1" hidden="1">
      <c r="B456" s="106" t="s">
        <v>408</v>
      </c>
      <c r="C456" s="98" t="s">
        <v>573</v>
      </c>
      <c r="D456" s="98" t="s">
        <v>553</v>
      </c>
      <c r="E456" s="98" t="s">
        <v>377</v>
      </c>
      <c r="F456" s="98" t="s">
        <v>670</v>
      </c>
      <c r="G456" s="98" t="s">
        <v>409</v>
      </c>
      <c r="H456" s="107">
        <f t="shared" si="61"/>
        <v>0</v>
      </c>
    </row>
    <row r="457" spans="2:8" s="104" customFormat="1" ht="20.25" customHeight="1" hidden="1">
      <c r="B457" s="106" t="s">
        <v>410</v>
      </c>
      <c r="C457" s="98" t="s">
        <v>573</v>
      </c>
      <c r="D457" s="98" t="s">
        <v>553</v>
      </c>
      <c r="E457" s="98" t="s">
        <v>377</v>
      </c>
      <c r="F457" s="98" t="s">
        <v>670</v>
      </c>
      <c r="G457" s="98" t="s">
        <v>411</v>
      </c>
      <c r="H457" s="107"/>
    </row>
    <row r="458" spans="2:8" s="104" customFormat="1" ht="20.25" customHeight="1" hidden="1">
      <c r="B458" s="101" t="s">
        <v>671</v>
      </c>
      <c r="C458" s="98" t="s">
        <v>573</v>
      </c>
      <c r="D458" s="98" t="s">
        <v>553</v>
      </c>
      <c r="E458" s="98" t="s">
        <v>377</v>
      </c>
      <c r="F458" s="98" t="s">
        <v>672</v>
      </c>
      <c r="G458" s="98"/>
      <c r="H458" s="107">
        <f aca="true" t="shared" si="62" ref="H458:H459">H459</f>
        <v>0</v>
      </c>
    </row>
    <row r="459" spans="2:8" s="104" customFormat="1" ht="20.25" customHeight="1" hidden="1">
      <c r="B459" s="106" t="s">
        <v>408</v>
      </c>
      <c r="C459" s="98" t="s">
        <v>573</v>
      </c>
      <c r="D459" s="98" t="s">
        <v>553</v>
      </c>
      <c r="E459" s="98" t="s">
        <v>377</v>
      </c>
      <c r="F459" s="98" t="s">
        <v>672</v>
      </c>
      <c r="G459" s="98" t="s">
        <v>409</v>
      </c>
      <c r="H459" s="107">
        <f t="shared" si="62"/>
        <v>0</v>
      </c>
    </row>
    <row r="460" spans="2:8" s="104" customFormat="1" ht="20.25" customHeight="1" hidden="1">
      <c r="B460" s="106" t="s">
        <v>420</v>
      </c>
      <c r="C460" s="98" t="s">
        <v>573</v>
      </c>
      <c r="D460" s="98" t="s">
        <v>553</v>
      </c>
      <c r="E460" s="98" t="s">
        <v>377</v>
      </c>
      <c r="F460" s="98" t="s">
        <v>672</v>
      </c>
      <c r="G460" s="98" t="s">
        <v>421</v>
      </c>
      <c r="H460" s="107"/>
    </row>
    <row r="461" spans="2:8" s="104" customFormat="1" ht="111.75" customHeight="1">
      <c r="B461" s="101" t="s">
        <v>673</v>
      </c>
      <c r="C461" s="102" t="s">
        <v>573</v>
      </c>
      <c r="D461" s="102" t="s">
        <v>553</v>
      </c>
      <c r="E461" s="102" t="s">
        <v>377</v>
      </c>
      <c r="F461" s="102" t="s">
        <v>674</v>
      </c>
      <c r="G461" s="102"/>
      <c r="H461" s="103">
        <f aca="true" t="shared" si="63" ref="H461:H462">H462</f>
        <v>49224</v>
      </c>
    </row>
    <row r="462" spans="2:8" s="104" customFormat="1" ht="61.5" customHeight="1">
      <c r="B462" s="106" t="s">
        <v>408</v>
      </c>
      <c r="C462" s="98" t="s">
        <v>573</v>
      </c>
      <c r="D462" s="98" t="s">
        <v>553</v>
      </c>
      <c r="E462" s="98" t="s">
        <v>377</v>
      </c>
      <c r="F462" s="98" t="s">
        <v>674</v>
      </c>
      <c r="G462" s="98" t="s">
        <v>409</v>
      </c>
      <c r="H462" s="107">
        <f t="shared" si="63"/>
        <v>49224</v>
      </c>
    </row>
    <row r="463" spans="2:8" s="104" customFormat="1" ht="39.75" customHeight="1">
      <c r="B463" s="106" t="s">
        <v>420</v>
      </c>
      <c r="C463" s="98" t="s">
        <v>573</v>
      </c>
      <c r="D463" s="98" t="s">
        <v>553</v>
      </c>
      <c r="E463" s="98" t="s">
        <v>377</v>
      </c>
      <c r="F463" s="98" t="s">
        <v>674</v>
      </c>
      <c r="G463" s="98" t="s">
        <v>421</v>
      </c>
      <c r="H463" s="107">
        <v>49224</v>
      </c>
    </row>
    <row r="464" spans="2:8" s="104" customFormat="1" ht="111" customHeight="1">
      <c r="B464" s="101" t="s">
        <v>675</v>
      </c>
      <c r="C464" s="102" t="s">
        <v>573</v>
      </c>
      <c r="D464" s="102" t="s">
        <v>553</v>
      </c>
      <c r="E464" s="102" t="s">
        <v>377</v>
      </c>
      <c r="F464" s="102" t="s">
        <v>676</v>
      </c>
      <c r="G464" s="102"/>
      <c r="H464" s="103">
        <f aca="true" t="shared" si="64" ref="H464:H465">H465</f>
        <v>104528.5</v>
      </c>
    </row>
    <row r="465" spans="2:8" s="104" customFormat="1" ht="63.75" customHeight="1">
      <c r="B465" s="106" t="s">
        <v>408</v>
      </c>
      <c r="C465" s="98" t="s">
        <v>573</v>
      </c>
      <c r="D465" s="98" t="s">
        <v>553</v>
      </c>
      <c r="E465" s="98" t="s">
        <v>377</v>
      </c>
      <c r="F465" s="98" t="s">
        <v>676</v>
      </c>
      <c r="G465" s="98" t="s">
        <v>409</v>
      </c>
      <c r="H465" s="107">
        <f t="shared" si="64"/>
        <v>104528.5</v>
      </c>
    </row>
    <row r="466" spans="2:8" s="104" customFormat="1" ht="39.75" customHeight="1">
      <c r="B466" s="106" t="s">
        <v>420</v>
      </c>
      <c r="C466" s="98" t="s">
        <v>573</v>
      </c>
      <c r="D466" s="98" t="s">
        <v>553</v>
      </c>
      <c r="E466" s="98" t="s">
        <v>377</v>
      </c>
      <c r="F466" s="98" t="s">
        <v>676</v>
      </c>
      <c r="G466" s="98" t="s">
        <v>421</v>
      </c>
      <c r="H466" s="107">
        <v>104528.5</v>
      </c>
    </row>
    <row r="467" spans="2:8" s="104" customFormat="1" ht="20.25" customHeight="1" hidden="1">
      <c r="B467" s="101" t="s">
        <v>677</v>
      </c>
      <c r="C467" s="98" t="s">
        <v>573</v>
      </c>
      <c r="D467" s="98" t="s">
        <v>553</v>
      </c>
      <c r="E467" s="98" t="s">
        <v>377</v>
      </c>
      <c r="F467" s="98" t="s">
        <v>678</v>
      </c>
      <c r="G467" s="98"/>
      <c r="H467" s="107">
        <f aca="true" t="shared" si="65" ref="H467:H468">H468</f>
        <v>0</v>
      </c>
    </row>
    <row r="468" spans="2:8" s="104" customFormat="1" ht="20.25" customHeight="1" hidden="1">
      <c r="B468" s="108" t="s">
        <v>388</v>
      </c>
      <c r="C468" s="98" t="s">
        <v>573</v>
      </c>
      <c r="D468" s="98" t="s">
        <v>553</v>
      </c>
      <c r="E468" s="98" t="s">
        <v>377</v>
      </c>
      <c r="F468" s="98" t="s">
        <v>678</v>
      </c>
      <c r="G468" s="98" t="s">
        <v>389</v>
      </c>
      <c r="H468" s="107">
        <f t="shared" si="65"/>
        <v>0</v>
      </c>
    </row>
    <row r="469" spans="2:8" s="104" customFormat="1" ht="20.25" customHeight="1" hidden="1">
      <c r="B469" s="108" t="s">
        <v>390</v>
      </c>
      <c r="C469" s="98" t="s">
        <v>573</v>
      </c>
      <c r="D469" s="98" t="s">
        <v>553</v>
      </c>
      <c r="E469" s="98" t="s">
        <v>377</v>
      </c>
      <c r="F469" s="98" t="s">
        <v>678</v>
      </c>
      <c r="G469" s="98" t="s">
        <v>391</v>
      </c>
      <c r="H469" s="107"/>
    </row>
    <row r="470" spans="2:8" s="104" customFormat="1" ht="55.5" customHeight="1" hidden="1">
      <c r="B470" s="117" t="s">
        <v>679</v>
      </c>
      <c r="C470" s="98" t="s">
        <v>573</v>
      </c>
      <c r="D470" s="98" t="s">
        <v>553</v>
      </c>
      <c r="E470" s="98" t="s">
        <v>377</v>
      </c>
      <c r="F470" s="98" t="s">
        <v>680</v>
      </c>
      <c r="G470" s="98"/>
      <c r="H470" s="107">
        <f aca="true" t="shared" si="66" ref="H470:H471">H471</f>
        <v>0</v>
      </c>
    </row>
    <row r="471" spans="2:8" s="104" customFormat="1" ht="39.75" customHeight="1" hidden="1">
      <c r="B471" s="108" t="s">
        <v>388</v>
      </c>
      <c r="C471" s="98" t="s">
        <v>573</v>
      </c>
      <c r="D471" s="98" t="s">
        <v>553</v>
      </c>
      <c r="E471" s="98" t="s">
        <v>377</v>
      </c>
      <c r="F471" s="98" t="s">
        <v>680</v>
      </c>
      <c r="G471" s="98" t="s">
        <v>389</v>
      </c>
      <c r="H471" s="107">
        <f t="shared" si="66"/>
        <v>0</v>
      </c>
    </row>
    <row r="472" spans="2:8" s="104" customFormat="1" ht="36.75" customHeight="1" hidden="1">
      <c r="B472" s="108" t="s">
        <v>390</v>
      </c>
      <c r="C472" s="98" t="s">
        <v>573</v>
      </c>
      <c r="D472" s="98" t="s">
        <v>553</v>
      </c>
      <c r="E472" s="98" t="s">
        <v>377</v>
      </c>
      <c r="F472" s="98" t="s">
        <v>680</v>
      </c>
      <c r="G472" s="98" t="s">
        <v>391</v>
      </c>
      <c r="H472" s="107"/>
    </row>
    <row r="473" spans="2:8" s="104" customFormat="1" ht="20.25" customHeight="1" hidden="1">
      <c r="B473" s="106" t="s">
        <v>392</v>
      </c>
      <c r="C473" s="98" t="s">
        <v>573</v>
      </c>
      <c r="D473" s="98" t="s">
        <v>508</v>
      </c>
      <c r="E473" s="98" t="s">
        <v>545</v>
      </c>
      <c r="F473" s="98" t="s">
        <v>656</v>
      </c>
      <c r="G473" s="98" t="s">
        <v>393</v>
      </c>
      <c r="H473" s="107">
        <f>H474</f>
        <v>0</v>
      </c>
    </row>
    <row r="474" spans="2:8" s="104" customFormat="1" ht="20.25" customHeight="1" hidden="1">
      <c r="B474" s="106" t="s">
        <v>414</v>
      </c>
      <c r="C474" s="98" t="s">
        <v>573</v>
      </c>
      <c r="D474" s="98" t="s">
        <v>508</v>
      </c>
      <c r="E474" s="98" t="s">
        <v>545</v>
      </c>
      <c r="F474" s="98" t="s">
        <v>656</v>
      </c>
      <c r="G474" s="98" t="s">
        <v>415</v>
      </c>
      <c r="H474" s="107"/>
    </row>
    <row r="475" spans="2:8" s="104" customFormat="1" ht="25.5" customHeight="1">
      <c r="B475" s="101" t="s">
        <v>481</v>
      </c>
      <c r="C475" s="102" t="s">
        <v>573</v>
      </c>
      <c r="D475" s="102" t="s">
        <v>482</v>
      </c>
      <c r="E475" s="102"/>
      <c r="F475" s="102"/>
      <c r="G475" s="102"/>
      <c r="H475" s="103">
        <f>H476+H480+H496+H509</f>
        <v>679700</v>
      </c>
    </row>
    <row r="476" spans="2:8" s="104" customFormat="1" ht="27.75" customHeight="1">
      <c r="B476" s="101" t="s">
        <v>681</v>
      </c>
      <c r="C476" s="102" t="s">
        <v>573</v>
      </c>
      <c r="D476" s="102" t="s">
        <v>482</v>
      </c>
      <c r="E476" s="102" t="s">
        <v>377</v>
      </c>
      <c r="F476" s="102"/>
      <c r="G476" s="102"/>
      <c r="H476" s="103">
        <f aca="true" t="shared" si="67" ref="H476:H478">H477</f>
        <v>360000</v>
      </c>
    </row>
    <row r="477" spans="2:8" s="104" customFormat="1" ht="36.75" customHeight="1">
      <c r="B477" s="101" t="s">
        <v>682</v>
      </c>
      <c r="C477" s="102" t="s">
        <v>573</v>
      </c>
      <c r="D477" s="102" t="s">
        <v>482</v>
      </c>
      <c r="E477" s="102" t="s">
        <v>377</v>
      </c>
      <c r="F477" s="102" t="s">
        <v>683</v>
      </c>
      <c r="G477" s="102"/>
      <c r="H477" s="103">
        <f t="shared" si="67"/>
        <v>360000</v>
      </c>
    </row>
    <row r="478" spans="2:8" s="104" customFormat="1" ht="38.25" customHeight="1">
      <c r="B478" s="106" t="s">
        <v>684</v>
      </c>
      <c r="C478" s="98" t="s">
        <v>573</v>
      </c>
      <c r="D478" s="98" t="s">
        <v>482</v>
      </c>
      <c r="E478" s="98" t="s">
        <v>377</v>
      </c>
      <c r="F478" s="98" t="s">
        <v>683</v>
      </c>
      <c r="G478" s="98" t="s">
        <v>464</v>
      </c>
      <c r="H478" s="107">
        <f t="shared" si="67"/>
        <v>360000</v>
      </c>
    </row>
    <row r="479" spans="2:8" s="104" customFormat="1" ht="38.25" customHeight="1">
      <c r="B479" s="106" t="s">
        <v>685</v>
      </c>
      <c r="C479" s="98" t="s">
        <v>573</v>
      </c>
      <c r="D479" s="98" t="s">
        <v>482</v>
      </c>
      <c r="E479" s="98" t="s">
        <v>377</v>
      </c>
      <c r="F479" s="98" t="s">
        <v>683</v>
      </c>
      <c r="G479" s="98" t="s">
        <v>686</v>
      </c>
      <c r="H479" s="107">
        <v>360000</v>
      </c>
    </row>
    <row r="480" spans="2:8" s="104" customFormat="1" ht="25.5" customHeight="1">
      <c r="B480" s="101" t="s">
        <v>687</v>
      </c>
      <c r="C480" s="102" t="s">
        <v>573</v>
      </c>
      <c r="D480" s="102" t="s">
        <v>482</v>
      </c>
      <c r="E480" s="102" t="s">
        <v>379</v>
      </c>
      <c r="F480" s="102"/>
      <c r="G480" s="102"/>
      <c r="H480" s="103">
        <f>H481+H484+H490+H493+H487</f>
        <v>335700</v>
      </c>
    </row>
    <row r="481" spans="2:8" s="104" customFormat="1" ht="20.25" customHeight="1" hidden="1">
      <c r="B481" s="101" t="s">
        <v>688</v>
      </c>
      <c r="C481" s="98" t="s">
        <v>573</v>
      </c>
      <c r="D481" s="98" t="s">
        <v>482</v>
      </c>
      <c r="E481" s="98" t="s">
        <v>379</v>
      </c>
      <c r="F481" s="98" t="s">
        <v>689</v>
      </c>
      <c r="G481" s="98"/>
      <c r="H481" s="107">
        <f aca="true" t="shared" si="68" ref="H481:H482">H482</f>
        <v>0</v>
      </c>
    </row>
    <row r="482" spans="2:8" s="104" customFormat="1" ht="20.25" customHeight="1" hidden="1">
      <c r="B482" s="108" t="s">
        <v>388</v>
      </c>
      <c r="C482" s="98" t="s">
        <v>573</v>
      </c>
      <c r="D482" s="98" t="s">
        <v>482</v>
      </c>
      <c r="E482" s="98" t="s">
        <v>379</v>
      </c>
      <c r="F482" s="98" t="s">
        <v>689</v>
      </c>
      <c r="G482" s="98" t="s">
        <v>389</v>
      </c>
      <c r="H482" s="107">
        <f t="shared" si="68"/>
        <v>0</v>
      </c>
    </row>
    <row r="483" spans="2:8" s="104" customFormat="1" ht="20.25" customHeight="1" hidden="1">
      <c r="B483" s="108" t="s">
        <v>390</v>
      </c>
      <c r="C483" s="98" t="s">
        <v>573</v>
      </c>
      <c r="D483" s="98" t="s">
        <v>482</v>
      </c>
      <c r="E483" s="98" t="s">
        <v>379</v>
      </c>
      <c r="F483" s="98" t="s">
        <v>689</v>
      </c>
      <c r="G483" s="98" t="s">
        <v>391</v>
      </c>
      <c r="H483" s="107"/>
    </row>
    <row r="484" spans="2:8" s="104" customFormat="1" ht="20.25" customHeight="1" hidden="1">
      <c r="B484" s="101" t="s">
        <v>690</v>
      </c>
      <c r="C484" s="98" t="s">
        <v>573</v>
      </c>
      <c r="D484" s="98" t="s">
        <v>482</v>
      </c>
      <c r="E484" s="98" t="s">
        <v>379</v>
      </c>
      <c r="F484" s="98" t="s">
        <v>691</v>
      </c>
      <c r="G484" s="98"/>
      <c r="H484" s="107">
        <f aca="true" t="shared" si="69" ref="H484:H485">H485</f>
        <v>0</v>
      </c>
    </row>
    <row r="485" spans="2:8" s="104" customFormat="1" ht="20.25" customHeight="1" hidden="1">
      <c r="B485" s="106" t="s">
        <v>684</v>
      </c>
      <c r="C485" s="98" t="s">
        <v>573</v>
      </c>
      <c r="D485" s="98" t="s">
        <v>482</v>
      </c>
      <c r="E485" s="98" t="s">
        <v>379</v>
      </c>
      <c r="F485" s="98" t="s">
        <v>691</v>
      </c>
      <c r="G485" s="98" t="s">
        <v>464</v>
      </c>
      <c r="H485" s="107">
        <f t="shared" si="69"/>
        <v>0</v>
      </c>
    </row>
    <row r="486" spans="2:8" s="104" customFormat="1" ht="20.25" customHeight="1" hidden="1">
      <c r="B486" s="106" t="s">
        <v>692</v>
      </c>
      <c r="C486" s="98" t="s">
        <v>573</v>
      </c>
      <c r="D486" s="98" t="s">
        <v>482</v>
      </c>
      <c r="E486" s="98" t="s">
        <v>379</v>
      </c>
      <c r="F486" s="98" t="s">
        <v>691</v>
      </c>
      <c r="G486" s="98" t="s">
        <v>693</v>
      </c>
      <c r="H486" s="107"/>
    </row>
    <row r="487" spans="2:8" s="104" customFormat="1" ht="40.5" customHeight="1" hidden="1">
      <c r="B487" s="101" t="s">
        <v>694</v>
      </c>
      <c r="C487" s="102" t="s">
        <v>573</v>
      </c>
      <c r="D487" s="102" t="s">
        <v>482</v>
      </c>
      <c r="E487" s="102" t="s">
        <v>379</v>
      </c>
      <c r="F487" s="102" t="s">
        <v>695</v>
      </c>
      <c r="G487" s="102"/>
      <c r="H487" s="103">
        <f aca="true" t="shared" si="70" ref="H487:H488">H488</f>
        <v>0</v>
      </c>
    </row>
    <row r="488" spans="2:8" s="104" customFormat="1" ht="43.5" customHeight="1" hidden="1">
      <c r="B488" s="106" t="s">
        <v>684</v>
      </c>
      <c r="C488" s="98" t="s">
        <v>573</v>
      </c>
      <c r="D488" s="98" t="s">
        <v>482</v>
      </c>
      <c r="E488" s="98" t="s">
        <v>379</v>
      </c>
      <c r="F488" s="98" t="s">
        <v>695</v>
      </c>
      <c r="G488" s="98" t="s">
        <v>464</v>
      </c>
      <c r="H488" s="107">
        <f t="shared" si="70"/>
        <v>0</v>
      </c>
    </row>
    <row r="489" spans="2:8" s="104" customFormat="1" ht="57.75" customHeight="1" hidden="1">
      <c r="B489" s="106" t="s">
        <v>692</v>
      </c>
      <c r="C489" s="98" t="s">
        <v>573</v>
      </c>
      <c r="D489" s="98" t="s">
        <v>482</v>
      </c>
      <c r="E489" s="98" t="s">
        <v>379</v>
      </c>
      <c r="F489" s="98" t="s">
        <v>695</v>
      </c>
      <c r="G489" s="98" t="s">
        <v>693</v>
      </c>
      <c r="H489" s="107"/>
    </row>
    <row r="490" spans="2:8" s="104" customFormat="1" ht="40.5" customHeight="1" hidden="1">
      <c r="B490" s="101" t="s">
        <v>696</v>
      </c>
      <c r="C490" s="102" t="s">
        <v>573</v>
      </c>
      <c r="D490" s="102" t="s">
        <v>482</v>
      </c>
      <c r="E490" s="102" t="s">
        <v>379</v>
      </c>
      <c r="F490" s="102" t="s">
        <v>697</v>
      </c>
      <c r="G490" s="102"/>
      <c r="H490" s="103">
        <f aca="true" t="shared" si="71" ref="H490:H491">H491</f>
        <v>0</v>
      </c>
    </row>
    <row r="491" spans="2:8" s="104" customFormat="1" ht="39.75" customHeight="1" hidden="1">
      <c r="B491" s="106" t="s">
        <v>487</v>
      </c>
      <c r="C491" s="98" t="s">
        <v>573</v>
      </c>
      <c r="D491" s="98" t="s">
        <v>482</v>
      </c>
      <c r="E491" s="98" t="s">
        <v>379</v>
      </c>
      <c r="F491" s="98" t="s">
        <v>698</v>
      </c>
      <c r="G491" s="98" t="s">
        <v>464</v>
      </c>
      <c r="H491" s="107">
        <f t="shared" si="71"/>
        <v>0</v>
      </c>
    </row>
    <row r="492" spans="2:8" s="104" customFormat="1" ht="36" customHeight="1" hidden="1">
      <c r="B492" s="106" t="s">
        <v>699</v>
      </c>
      <c r="C492" s="98" t="s">
        <v>573</v>
      </c>
      <c r="D492" s="98" t="s">
        <v>482</v>
      </c>
      <c r="E492" s="98" t="s">
        <v>379</v>
      </c>
      <c r="F492" s="98" t="s">
        <v>698</v>
      </c>
      <c r="G492" s="98" t="s">
        <v>700</v>
      </c>
      <c r="H492" s="107"/>
    </row>
    <row r="493" spans="2:8" s="104" customFormat="1" ht="39" customHeight="1">
      <c r="B493" s="101" t="s">
        <v>512</v>
      </c>
      <c r="C493" s="102" t="s">
        <v>573</v>
      </c>
      <c r="D493" s="102" t="s">
        <v>482</v>
      </c>
      <c r="E493" s="102" t="s">
        <v>379</v>
      </c>
      <c r="F493" s="102" t="s">
        <v>513</v>
      </c>
      <c r="G493" s="102"/>
      <c r="H493" s="103">
        <f aca="true" t="shared" si="72" ref="H493:H494">H494</f>
        <v>335700</v>
      </c>
    </row>
    <row r="494" spans="2:8" s="104" customFormat="1" ht="45" customHeight="1">
      <c r="B494" s="106" t="s">
        <v>487</v>
      </c>
      <c r="C494" s="98" t="s">
        <v>573</v>
      </c>
      <c r="D494" s="98" t="s">
        <v>482</v>
      </c>
      <c r="E494" s="98" t="s">
        <v>379</v>
      </c>
      <c r="F494" s="98" t="s">
        <v>513</v>
      </c>
      <c r="G494" s="98" t="s">
        <v>464</v>
      </c>
      <c r="H494" s="107">
        <f t="shared" si="72"/>
        <v>335700</v>
      </c>
    </row>
    <row r="495" spans="2:8" s="104" customFormat="1" ht="60" customHeight="1">
      <c r="B495" s="106" t="s">
        <v>701</v>
      </c>
      <c r="C495" s="98" t="s">
        <v>573</v>
      </c>
      <c r="D495" s="98" t="s">
        <v>482</v>
      </c>
      <c r="E495" s="98" t="s">
        <v>379</v>
      </c>
      <c r="F495" s="98" t="s">
        <v>513</v>
      </c>
      <c r="G495" s="98" t="s">
        <v>466</v>
      </c>
      <c r="H495" s="107">
        <f>47000+10000+1000+172000+33350+10350+29000+33000</f>
        <v>335700</v>
      </c>
    </row>
    <row r="496" spans="2:8" s="104" customFormat="1" ht="20.25" customHeight="1" hidden="1">
      <c r="B496" s="101" t="s">
        <v>483</v>
      </c>
      <c r="C496" s="98" t="s">
        <v>573</v>
      </c>
      <c r="D496" s="98" t="s">
        <v>482</v>
      </c>
      <c r="E496" s="98" t="s">
        <v>484</v>
      </c>
      <c r="F496" s="98"/>
      <c r="G496" s="98"/>
      <c r="H496" s="107">
        <f>H506+H497+H503</f>
        <v>0</v>
      </c>
    </row>
    <row r="497" spans="2:8" s="104" customFormat="1" ht="20.25" customHeight="1" hidden="1">
      <c r="B497" s="101" t="s">
        <v>702</v>
      </c>
      <c r="C497" s="98" t="s">
        <v>573</v>
      </c>
      <c r="D497" s="98" t="s">
        <v>482</v>
      </c>
      <c r="E497" s="98" t="s">
        <v>484</v>
      </c>
      <c r="F497" s="98" t="s">
        <v>703</v>
      </c>
      <c r="G497" s="98"/>
      <c r="H497" s="107">
        <f>H500+H498</f>
        <v>0</v>
      </c>
    </row>
    <row r="498" spans="2:8" s="104" customFormat="1" ht="33.75" customHeight="1" hidden="1">
      <c r="B498" s="108" t="s">
        <v>388</v>
      </c>
      <c r="C498" s="98" t="s">
        <v>573</v>
      </c>
      <c r="D498" s="98" t="s">
        <v>482</v>
      </c>
      <c r="E498" s="98" t="s">
        <v>484</v>
      </c>
      <c r="F498" s="98" t="s">
        <v>703</v>
      </c>
      <c r="G498" s="98" t="s">
        <v>389</v>
      </c>
      <c r="H498" s="107">
        <f>H499</f>
        <v>0</v>
      </c>
    </row>
    <row r="499" spans="2:8" s="104" customFormat="1" ht="40.5" customHeight="1" hidden="1">
      <c r="B499" s="108" t="s">
        <v>390</v>
      </c>
      <c r="C499" s="98" t="s">
        <v>573</v>
      </c>
      <c r="D499" s="98" t="s">
        <v>482</v>
      </c>
      <c r="E499" s="98" t="s">
        <v>484</v>
      </c>
      <c r="F499" s="98" t="s">
        <v>703</v>
      </c>
      <c r="G499" s="98" t="s">
        <v>391</v>
      </c>
      <c r="H499" s="107"/>
    </row>
    <row r="500" spans="2:8" s="104" customFormat="1" ht="39" customHeight="1" hidden="1">
      <c r="B500" s="106" t="s">
        <v>487</v>
      </c>
      <c r="C500" s="98" t="s">
        <v>573</v>
      </c>
      <c r="D500" s="98" t="s">
        <v>482</v>
      </c>
      <c r="E500" s="98" t="s">
        <v>484</v>
      </c>
      <c r="F500" s="98" t="s">
        <v>703</v>
      </c>
      <c r="G500" s="98" t="s">
        <v>464</v>
      </c>
      <c r="H500" s="107">
        <f>H501+H502</f>
        <v>0</v>
      </c>
    </row>
    <row r="501" spans="2:8" s="104" customFormat="1" ht="20.25" customHeight="1" hidden="1">
      <c r="B501" s="106" t="s">
        <v>704</v>
      </c>
      <c r="C501" s="98" t="s">
        <v>573</v>
      </c>
      <c r="D501" s="98" t="s">
        <v>482</v>
      </c>
      <c r="E501" s="98" t="s">
        <v>484</v>
      </c>
      <c r="F501" s="98" t="s">
        <v>703</v>
      </c>
      <c r="G501" s="98" t="s">
        <v>705</v>
      </c>
      <c r="H501" s="107"/>
    </row>
    <row r="502" spans="2:8" s="104" customFormat="1" ht="20.25" customHeight="1" hidden="1">
      <c r="B502" s="106" t="s">
        <v>701</v>
      </c>
      <c r="C502" s="98" t="s">
        <v>573</v>
      </c>
      <c r="D502" s="98" t="s">
        <v>482</v>
      </c>
      <c r="E502" s="98" t="s">
        <v>484</v>
      </c>
      <c r="F502" s="98" t="s">
        <v>703</v>
      </c>
      <c r="G502" s="98" t="s">
        <v>466</v>
      </c>
      <c r="H502" s="107"/>
    </row>
    <row r="503" spans="2:8" s="104" customFormat="1" ht="20.25" customHeight="1" hidden="1">
      <c r="B503" s="101" t="s">
        <v>706</v>
      </c>
      <c r="C503" s="98" t="s">
        <v>573</v>
      </c>
      <c r="D503" s="98" t="s">
        <v>482</v>
      </c>
      <c r="E503" s="98" t="s">
        <v>484</v>
      </c>
      <c r="F503" s="98" t="s">
        <v>707</v>
      </c>
      <c r="G503" s="98"/>
      <c r="H503" s="107">
        <f aca="true" t="shared" si="73" ref="H503:H504">H504</f>
        <v>0</v>
      </c>
    </row>
    <row r="504" spans="2:8" s="104" customFormat="1" ht="20.25" customHeight="1" hidden="1">
      <c r="B504" s="106" t="s">
        <v>487</v>
      </c>
      <c r="C504" s="98" t="s">
        <v>573</v>
      </c>
      <c r="D504" s="98" t="s">
        <v>482</v>
      </c>
      <c r="E504" s="98" t="s">
        <v>484</v>
      </c>
      <c r="F504" s="98" t="s">
        <v>707</v>
      </c>
      <c r="G504" s="98" t="s">
        <v>464</v>
      </c>
      <c r="H504" s="107">
        <f t="shared" si="73"/>
        <v>0</v>
      </c>
    </row>
    <row r="505" spans="2:8" s="104" customFormat="1" ht="20.25" customHeight="1" hidden="1">
      <c r="B505" s="106" t="s">
        <v>692</v>
      </c>
      <c r="C505" s="98" t="s">
        <v>573</v>
      </c>
      <c r="D505" s="98" t="s">
        <v>482</v>
      </c>
      <c r="E505" s="98" t="s">
        <v>484</v>
      </c>
      <c r="F505" s="98" t="s">
        <v>707</v>
      </c>
      <c r="G505" s="98" t="s">
        <v>693</v>
      </c>
      <c r="H505" s="107"/>
    </row>
    <row r="506" spans="2:8" s="104" customFormat="1" ht="78" customHeight="1" hidden="1">
      <c r="B506" s="101" t="s">
        <v>708</v>
      </c>
      <c r="C506" s="98" t="s">
        <v>573</v>
      </c>
      <c r="D506" s="98" t="s">
        <v>482</v>
      </c>
      <c r="E506" s="98" t="s">
        <v>484</v>
      </c>
      <c r="F506" s="98" t="s">
        <v>709</v>
      </c>
      <c r="G506" s="98"/>
      <c r="H506" s="107">
        <f>H508</f>
        <v>0</v>
      </c>
    </row>
    <row r="507" spans="2:8" s="104" customFormat="1" ht="42" customHeight="1" hidden="1">
      <c r="B507" s="106" t="s">
        <v>487</v>
      </c>
      <c r="C507" s="98" t="s">
        <v>573</v>
      </c>
      <c r="D507" s="98" t="s">
        <v>482</v>
      </c>
      <c r="E507" s="98" t="s">
        <v>484</v>
      </c>
      <c r="F507" s="98" t="s">
        <v>709</v>
      </c>
      <c r="G507" s="98" t="s">
        <v>464</v>
      </c>
      <c r="H507" s="107">
        <f>H508</f>
        <v>0</v>
      </c>
    </row>
    <row r="508" spans="2:8" s="104" customFormat="1" ht="57" customHeight="1" hidden="1">
      <c r="B508" s="106" t="s">
        <v>710</v>
      </c>
      <c r="C508" s="98" t="s">
        <v>573</v>
      </c>
      <c r="D508" s="98" t="s">
        <v>482</v>
      </c>
      <c r="E508" s="98" t="s">
        <v>484</v>
      </c>
      <c r="F508" s="98" t="s">
        <v>709</v>
      </c>
      <c r="G508" s="98" t="s">
        <v>705</v>
      </c>
      <c r="H508" s="107"/>
    </row>
    <row r="509" spans="2:8" s="104" customFormat="1" ht="40.5" customHeight="1">
      <c r="B509" s="101" t="s">
        <v>711</v>
      </c>
      <c r="C509" s="102" t="s">
        <v>573</v>
      </c>
      <c r="D509" s="102" t="s">
        <v>482</v>
      </c>
      <c r="E509" s="102" t="s">
        <v>508</v>
      </c>
      <c r="F509" s="102"/>
      <c r="G509" s="102"/>
      <c r="H509" s="103">
        <f>H510+H515+H520</f>
        <v>-16000</v>
      </c>
    </row>
    <row r="510" spans="2:8" s="104" customFormat="1" ht="20.25" customHeight="1" hidden="1">
      <c r="B510" s="101" t="s">
        <v>702</v>
      </c>
      <c r="C510" s="98" t="s">
        <v>573</v>
      </c>
      <c r="D510" s="98" t="s">
        <v>482</v>
      </c>
      <c r="E510" s="98" t="s">
        <v>508</v>
      </c>
      <c r="F510" s="98" t="s">
        <v>703</v>
      </c>
      <c r="G510" s="98"/>
      <c r="H510" s="107">
        <f>H511+H513</f>
        <v>0</v>
      </c>
    </row>
    <row r="511" spans="2:8" s="104" customFormat="1" ht="106.5" customHeight="1" hidden="1">
      <c r="B511" s="108" t="s">
        <v>384</v>
      </c>
      <c r="C511" s="98" t="s">
        <v>573</v>
      </c>
      <c r="D511" s="98" t="s">
        <v>482</v>
      </c>
      <c r="E511" s="98" t="s">
        <v>508</v>
      </c>
      <c r="F511" s="98" t="s">
        <v>703</v>
      </c>
      <c r="G511" s="98" t="s">
        <v>385</v>
      </c>
      <c r="H511" s="107">
        <f>H512</f>
        <v>0</v>
      </c>
    </row>
    <row r="512" spans="2:8" s="104" customFormat="1" ht="51" customHeight="1" hidden="1">
      <c r="B512" s="108" t="s">
        <v>386</v>
      </c>
      <c r="C512" s="98" t="s">
        <v>573</v>
      </c>
      <c r="D512" s="98" t="s">
        <v>482</v>
      </c>
      <c r="E512" s="98" t="s">
        <v>508</v>
      </c>
      <c r="F512" s="98" t="s">
        <v>703</v>
      </c>
      <c r="G512" s="98" t="s">
        <v>387</v>
      </c>
      <c r="H512" s="107"/>
    </row>
    <row r="513" spans="2:8" s="104" customFormat="1" ht="20.25" customHeight="1" hidden="1">
      <c r="B513" s="108" t="s">
        <v>388</v>
      </c>
      <c r="C513" s="98" t="s">
        <v>573</v>
      </c>
      <c r="D513" s="98" t="s">
        <v>482</v>
      </c>
      <c r="E513" s="98" t="s">
        <v>508</v>
      </c>
      <c r="F513" s="98" t="s">
        <v>703</v>
      </c>
      <c r="G513" s="98" t="s">
        <v>389</v>
      </c>
      <c r="H513" s="107">
        <f>H514</f>
        <v>0</v>
      </c>
    </row>
    <row r="514" spans="2:8" s="104" customFormat="1" ht="20.25" customHeight="1" hidden="1">
      <c r="B514" s="108" t="s">
        <v>390</v>
      </c>
      <c r="C514" s="98" t="s">
        <v>573</v>
      </c>
      <c r="D514" s="98" t="s">
        <v>482</v>
      </c>
      <c r="E514" s="98" t="s">
        <v>508</v>
      </c>
      <c r="F514" s="98" t="s">
        <v>703</v>
      </c>
      <c r="G514" s="98" t="s">
        <v>391</v>
      </c>
      <c r="H514" s="107"/>
    </row>
    <row r="515" spans="2:8" s="104" customFormat="1" ht="35.25" customHeight="1">
      <c r="B515" s="101" t="s">
        <v>712</v>
      </c>
      <c r="C515" s="102" t="s">
        <v>573</v>
      </c>
      <c r="D515" s="102" t="s">
        <v>482</v>
      </c>
      <c r="E515" s="102" t="s">
        <v>508</v>
      </c>
      <c r="F515" s="102" t="s">
        <v>713</v>
      </c>
      <c r="G515" s="102"/>
      <c r="H515" s="118">
        <f>H516+H518</f>
        <v>-23000</v>
      </c>
    </row>
    <row r="516" spans="2:8" s="104" customFormat="1" ht="42" customHeight="1">
      <c r="B516" s="108" t="s">
        <v>388</v>
      </c>
      <c r="C516" s="98" t="s">
        <v>573</v>
      </c>
      <c r="D516" s="98" t="s">
        <v>482</v>
      </c>
      <c r="E516" s="98" t="s">
        <v>508</v>
      </c>
      <c r="F516" s="98" t="s">
        <v>713</v>
      </c>
      <c r="G516" s="98" t="s">
        <v>389</v>
      </c>
      <c r="H516" s="115">
        <f>H517</f>
        <v>-23000</v>
      </c>
    </row>
    <row r="517" spans="2:8" s="104" customFormat="1" ht="39.75" customHeight="1">
      <c r="B517" s="108" t="s">
        <v>390</v>
      </c>
      <c r="C517" s="98" t="s">
        <v>573</v>
      </c>
      <c r="D517" s="98" t="s">
        <v>482</v>
      </c>
      <c r="E517" s="98" t="s">
        <v>508</v>
      </c>
      <c r="F517" s="98" t="s">
        <v>713</v>
      </c>
      <c r="G517" s="98" t="s">
        <v>391</v>
      </c>
      <c r="H517" s="115">
        <f>-11000-12000</f>
        <v>-23000</v>
      </c>
    </row>
    <row r="518" spans="2:8" s="104" customFormat="1" ht="39.75" customHeight="1" hidden="1">
      <c r="B518" s="106" t="s">
        <v>487</v>
      </c>
      <c r="C518" s="98" t="s">
        <v>573</v>
      </c>
      <c r="D518" s="98" t="s">
        <v>482</v>
      </c>
      <c r="E518" s="98" t="s">
        <v>508</v>
      </c>
      <c r="F518" s="98" t="s">
        <v>713</v>
      </c>
      <c r="G518" s="98" t="s">
        <v>464</v>
      </c>
      <c r="H518" s="115">
        <f>H519</f>
        <v>0</v>
      </c>
    </row>
    <row r="519" spans="2:8" s="104" customFormat="1" ht="54.75" customHeight="1" hidden="1">
      <c r="B519" s="119" t="s">
        <v>714</v>
      </c>
      <c r="C519" s="98" t="s">
        <v>573</v>
      </c>
      <c r="D519" s="98" t="s">
        <v>482</v>
      </c>
      <c r="E519" s="98" t="s">
        <v>508</v>
      </c>
      <c r="F519" s="98" t="s">
        <v>713</v>
      </c>
      <c r="G519" s="98" t="s">
        <v>715</v>
      </c>
      <c r="H519" s="115"/>
    </row>
    <row r="520" spans="2:8" s="104" customFormat="1" ht="57" customHeight="1">
      <c r="B520" s="101" t="s">
        <v>716</v>
      </c>
      <c r="C520" s="102" t="s">
        <v>573</v>
      </c>
      <c r="D520" s="102" t="s">
        <v>482</v>
      </c>
      <c r="E520" s="102" t="s">
        <v>508</v>
      </c>
      <c r="F520" s="102" t="s">
        <v>717</v>
      </c>
      <c r="G520" s="102"/>
      <c r="H520" s="118">
        <f aca="true" t="shared" si="74" ref="H520:H521">H521</f>
        <v>7000</v>
      </c>
    </row>
    <row r="521" spans="2:8" s="104" customFormat="1" ht="45" customHeight="1">
      <c r="B521" s="108" t="s">
        <v>388</v>
      </c>
      <c r="C521" s="98" t="s">
        <v>573</v>
      </c>
      <c r="D521" s="98" t="s">
        <v>482</v>
      </c>
      <c r="E521" s="98" t="s">
        <v>508</v>
      </c>
      <c r="F521" s="98" t="s">
        <v>717</v>
      </c>
      <c r="G521" s="98" t="s">
        <v>389</v>
      </c>
      <c r="H521" s="115">
        <f t="shared" si="74"/>
        <v>7000</v>
      </c>
    </row>
    <row r="522" spans="2:8" s="104" customFormat="1" ht="37.5" customHeight="1">
      <c r="B522" s="108" t="s">
        <v>390</v>
      </c>
      <c r="C522" s="98" t="s">
        <v>573</v>
      </c>
      <c r="D522" s="98" t="s">
        <v>482</v>
      </c>
      <c r="E522" s="98" t="s">
        <v>508</v>
      </c>
      <c r="F522" s="98" t="s">
        <v>717</v>
      </c>
      <c r="G522" s="98" t="s">
        <v>391</v>
      </c>
      <c r="H522" s="115">
        <v>7000</v>
      </c>
    </row>
    <row r="523" spans="2:8" s="104" customFormat="1" ht="25.5" customHeight="1">
      <c r="B523" s="111" t="s">
        <v>718</v>
      </c>
      <c r="C523" s="102" t="s">
        <v>573</v>
      </c>
      <c r="D523" s="102" t="s">
        <v>511</v>
      </c>
      <c r="E523" s="102"/>
      <c r="F523" s="102"/>
      <c r="G523" s="102"/>
      <c r="H523" s="118">
        <f>H528+H524</f>
        <v>-140000</v>
      </c>
    </row>
    <row r="524" spans="2:8" s="104" customFormat="1" ht="20.25" customHeight="1" hidden="1">
      <c r="B524" s="111" t="s">
        <v>719</v>
      </c>
      <c r="C524" s="98" t="s">
        <v>573</v>
      </c>
      <c r="D524" s="98" t="s">
        <v>511</v>
      </c>
      <c r="E524" s="98" t="s">
        <v>377</v>
      </c>
      <c r="F524" s="98"/>
      <c r="G524" s="98"/>
      <c r="H524" s="115">
        <f aca="true" t="shared" si="75" ref="H524:H526">H525</f>
        <v>0</v>
      </c>
    </row>
    <row r="525" spans="2:8" s="104" customFormat="1" ht="20.25" customHeight="1" hidden="1">
      <c r="B525" s="111" t="s">
        <v>720</v>
      </c>
      <c r="C525" s="98" t="s">
        <v>573</v>
      </c>
      <c r="D525" s="98" t="s">
        <v>511</v>
      </c>
      <c r="E525" s="98" t="s">
        <v>377</v>
      </c>
      <c r="F525" s="98" t="s">
        <v>721</v>
      </c>
      <c r="G525" s="98"/>
      <c r="H525" s="115">
        <f t="shared" si="75"/>
        <v>0</v>
      </c>
    </row>
    <row r="526" spans="2:8" s="104" customFormat="1" ht="20.25" customHeight="1" hidden="1">
      <c r="B526" s="106" t="s">
        <v>408</v>
      </c>
      <c r="C526" s="98" t="s">
        <v>573</v>
      </c>
      <c r="D526" s="98" t="s">
        <v>511</v>
      </c>
      <c r="E526" s="98" t="s">
        <v>377</v>
      </c>
      <c r="F526" s="98" t="s">
        <v>721</v>
      </c>
      <c r="G526" s="98" t="s">
        <v>409</v>
      </c>
      <c r="H526" s="115">
        <f t="shared" si="75"/>
        <v>0</v>
      </c>
    </row>
    <row r="527" spans="2:8" s="104" customFormat="1" ht="20.25" customHeight="1" hidden="1">
      <c r="B527" s="108" t="s">
        <v>722</v>
      </c>
      <c r="C527" s="98" t="s">
        <v>573</v>
      </c>
      <c r="D527" s="98" t="s">
        <v>511</v>
      </c>
      <c r="E527" s="98" t="s">
        <v>377</v>
      </c>
      <c r="F527" s="98" t="s">
        <v>721</v>
      </c>
      <c r="G527" s="98" t="s">
        <v>723</v>
      </c>
      <c r="H527" s="115"/>
    </row>
    <row r="528" spans="2:8" s="104" customFormat="1" ht="19.5" customHeight="1">
      <c r="B528" s="111" t="s">
        <v>724</v>
      </c>
      <c r="C528" s="102" t="s">
        <v>573</v>
      </c>
      <c r="D528" s="102" t="s">
        <v>511</v>
      </c>
      <c r="E528" s="102" t="s">
        <v>424</v>
      </c>
      <c r="F528" s="102"/>
      <c r="G528" s="102"/>
      <c r="H528" s="118">
        <f>H529</f>
        <v>-140000</v>
      </c>
    </row>
    <row r="529" spans="2:8" s="104" customFormat="1" ht="55.5" customHeight="1">
      <c r="B529" s="120" t="s">
        <v>725</v>
      </c>
      <c r="C529" s="102" t="s">
        <v>573</v>
      </c>
      <c r="D529" s="102" t="s">
        <v>511</v>
      </c>
      <c r="E529" s="102" t="s">
        <v>424</v>
      </c>
      <c r="F529" s="102" t="s">
        <v>726</v>
      </c>
      <c r="G529" s="102"/>
      <c r="H529" s="103">
        <f>H532+H530</f>
        <v>-140000</v>
      </c>
    </row>
    <row r="530" spans="2:8" s="104" customFormat="1" ht="119.25" customHeight="1" hidden="1">
      <c r="B530" s="108" t="s">
        <v>384</v>
      </c>
      <c r="C530" s="98" t="s">
        <v>573</v>
      </c>
      <c r="D530" s="98" t="s">
        <v>511</v>
      </c>
      <c r="E530" s="98" t="s">
        <v>424</v>
      </c>
      <c r="F530" s="98" t="s">
        <v>726</v>
      </c>
      <c r="G530" s="98" t="s">
        <v>385</v>
      </c>
      <c r="H530" s="107">
        <f>H531</f>
        <v>0</v>
      </c>
    </row>
    <row r="531" spans="2:8" s="104" customFormat="1" ht="8.25" customHeight="1" hidden="1">
      <c r="B531" s="108" t="s">
        <v>386</v>
      </c>
      <c r="C531" s="98" t="s">
        <v>573</v>
      </c>
      <c r="D531" s="98" t="s">
        <v>511</v>
      </c>
      <c r="E531" s="98" t="s">
        <v>424</v>
      </c>
      <c r="F531" s="98" t="s">
        <v>726</v>
      </c>
      <c r="G531" s="98" t="s">
        <v>387</v>
      </c>
      <c r="H531" s="107"/>
    </row>
    <row r="532" spans="2:8" s="104" customFormat="1" ht="42.75" customHeight="1">
      <c r="B532" s="108" t="s">
        <v>388</v>
      </c>
      <c r="C532" s="98" t="s">
        <v>573</v>
      </c>
      <c r="D532" s="98" t="s">
        <v>511</v>
      </c>
      <c r="E532" s="98" t="s">
        <v>424</v>
      </c>
      <c r="F532" s="98" t="s">
        <v>726</v>
      </c>
      <c r="G532" s="98" t="s">
        <v>389</v>
      </c>
      <c r="H532" s="107">
        <f>H533</f>
        <v>-140000</v>
      </c>
    </row>
    <row r="533" spans="2:8" s="104" customFormat="1" ht="47.25" customHeight="1">
      <c r="B533" s="108" t="s">
        <v>390</v>
      </c>
      <c r="C533" s="98" t="s">
        <v>573</v>
      </c>
      <c r="D533" s="98" t="s">
        <v>511</v>
      </c>
      <c r="E533" s="98" t="s">
        <v>424</v>
      </c>
      <c r="F533" s="98" t="s">
        <v>726</v>
      </c>
      <c r="G533" s="98" t="s">
        <v>391</v>
      </c>
      <c r="H533" s="107">
        <f>-15000-114000-11000</f>
        <v>-140000</v>
      </c>
    </row>
    <row r="534" spans="2:8" s="104" customFormat="1" ht="39" customHeight="1">
      <c r="B534" s="111" t="s">
        <v>727</v>
      </c>
      <c r="C534" s="102" t="s">
        <v>728</v>
      </c>
      <c r="D534" s="102"/>
      <c r="E534" s="102"/>
      <c r="F534" s="102"/>
      <c r="G534" s="102"/>
      <c r="H534" s="103">
        <f aca="true" t="shared" si="76" ref="H534:H535">H535</f>
        <v>0</v>
      </c>
    </row>
    <row r="535" spans="2:8" s="104" customFormat="1" ht="22.5" customHeight="1">
      <c r="B535" s="101" t="s">
        <v>376</v>
      </c>
      <c r="C535" s="102" t="s">
        <v>728</v>
      </c>
      <c r="D535" s="102" t="s">
        <v>377</v>
      </c>
      <c r="E535" s="102"/>
      <c r="F535" s="102"/>
      <c r="G535" s="102"/>
      <c r="H535" s="103">
        <f t="shared" si="76"/>
        <v>0</v>
      </c>
    </row>
    <row r="536" spans="2:8" s="104" customFormat="1" ht="90" customHeight="1">
      <c r="B536" s="101" t="s">
        <v>507</v>
      </c>
      <c r="C536" s="102" t="s">
        <v>728</v>
      </c>
      <c r="D536" s="102" t="s">
        <v>377</v>
      </c>
      <c r="E536" s="102" t="s">
        <v>508</v>
      </c>
      <c r="F536" s="102"/>
      <c r="G536" s="102"/>
      <c r="H536" s="103">
        <f>H540+H537</f>
        <v>0</v>
      </c>
    </row>
    <row r="537" spans="2:8" s="104" customFormat="1" ht="54.75" customHeight="1" hidden="1">
      <c r="B537" s="101" t="s">
        <v>729</v>
      </c>
      <c r="C537" s="102" t="s">
        <v>728</v>
      </c>
      <c r="D537" s="102" t="s">
        <v>377</v>
      </c>
      <c r="E537" s="102" t="s">
        <v>508</v>
      </c>
      <c r="F537" s="102" t="s">
        <v>730</v>
      </c>
      <c r="G537" s="102"/>
      <c r="H537" s="103">
        <f aca="true" t="shared" si="77" ref="H537:H538">H538</f>
        <v>0</v>
      </c>
    </row>
    <row r="538" spans="2:8" s="104" customFormat="1" ht="118.5" customHeight="1" hidden="1">
      <c r="B538" s="108" t="s">
        <v>384</v>
      </c>
      <c r="C538" s="98" t="s">
        <v>728</v>
      </c>
      <c r="D538" s="98" t="s">
        <v>377</v>
      </c>
      <c r="E538" s="98" t="s">
        <v>508</v>
      </c>
      <c r="F538" s="98" t="s">
        <v>730</v>
      </c>
      <c r="G538" s="98" t="s">
        <v>385</v>
      </c>
      <c r="H538" s="107">
        <f t="shared" si="77"/>
        <v>0</v>
      </c>
    </row>
    <row r="539" spans="2:8" s="104" customFormat="1" ht="51" customHeight="1" hidden="1">
      <c r="B539" s="108" t="s">
        <v>386</v>
      </c>
      <c r="C539" s="98" t="s">
        <v>728</v>
      </c>
      <c r="D539" s="98" t="s">
        <v>377</v>
      </c>
      <c r="E539" s="98" t="s">
        <v>508</v>
      </c>
      <c r="F539" s="98" t="s">
        <v>730</v>
      </c>
      <c r="G539" s="98" t="s">
        <v>387</v>
      </c>
      <c r="H539" s="107"/>
    </row>
    <row r="540" spans="2:8" s="104" customFormat="1" ht="37.5" customHeight="1">
      <c r="B540" s="101" t="s">
        <v>731</v>
      </c>
      <c r="C540" s="102" t="s">
        <v>728</v>
      </c>
      <c r="D540" s="102" t="s">
        <v>377</v>
      </c>
      <c r="E540" s="102" t="s">
        <v>508</v>
      </c>
      <c r="F540" s="102" t="s">
        <v>732</v>
      </c>
      <c r="G540" s="102"/>
      <c r="H540" s="103">
        <f>H541+H543+H545</f>
        <v>0</v>
      </c>
    </row>
    <row r="541" spans="2:8" s="104" customFormat="1" ht="117.75" customHeight="1">
      <c r="B541" s="108" t="s">
        <v>384</v>
      </c>
      <c r="C541" s="98" t="s">
        <v>728</v>
      </c>
      <c r="D541" s="98" t="s">
        <v>377</v>
      </c>
      <c r="E541" s="98" t="s">
        <v>508</v>
      </c>
      <c r="F541" s="98" t="s">
        <v>732</v>
      </c>
      <c r="G541" s="98" t="s">
        <v>385</v>
      </c>
      <c r="H541" s="107">
        <f>H542</f>
        <v>9547</v>
      </c>
    </row>
    <row r="542" spans="2:8" s="104" customFormat="1" ht="39" customHeight="1">
      <c r="B542" s="108" t="s">
        <v>386</v>
      </c>
      <c r="C542" s="98" t="s">
        <v>728</v>
      </c>
      <c r="D542" s="98" t="s">
        <v>377</v>
      </c>
      <c r="E542" s="98" t="s">
        <v>508</v>
      </c>
      <c r="F542" s="98" t="s">
        <v>732</v>
      </c>
      <c r="G542" s="98" t="s">
        <v>387</v>
      </c>
      <c r="H542" s="107">
        <v>9547</v>
      </c>
    </row>
    <row r="543" spans="2:8" s="104" customFormat="1" ht="47.25" customHeight="1">
      <c r="B543" s="108" t="s">
        <v>388</v>
      </c>
      <c r="C543" s="98" t="s">
        <v>728</v>
      </c>
      <c r="D543" s="98" t="s">
        <v>377</v>
      </c>
      <c r="E543" s="98" t="s">
        <v>508</v>
      </c>
      <c r="F543" s="98" t="s">
        <v>732</v>
      </c>
      <c r="G543" s="98" t="s">
        <v>389</v>
      </c>
      <c r="H543" s="107">
        <f>H544</f>
        <v>-9547</v>
      </c>
    </row>
    <row r="544" spans="2:8" s="104" customFormat="1" ht="48" customHeight="1">
      <c r="B544" s="108" t="s">
        <v>390</v>
      </c>
      <c r="C544" s="98" t="s">
        <v>728</v>
      </c>
      <c r="D544" s="98" t="s">
        <v>377</v>
      </c>
      <c r="E544" s="98" t="s">
        <v>508</v>
      </c>
      <c r="F544" s="98" t="s">
        <v>732</v>
      </c>
      <c r="G544" s="98" t="s">
        <v>391</v>
      </c>
      <c r="H544" s="107">
        <v>-9547</v>
      </c>
    </row>
    <row r="545" spans="2:8" s="104" customFormat="1" ht="19.5" customHeight="1" hidden="1">
      <c r="B545" s="106" t="s">
        <v>412</v>
      </c>
      <c r="C545" s="98" t="s">
        <v>728</v>
      </c>
      <c r="D545" s="98" t="s">
        <v>377</v>
      </c>
      <c r="E545" s="98" t="s">
        <v>508</v>
      </c>
      <c r="F545" s="98" t="s">
        <v>732</v>
      </c>
      <c r="G545" s="98" t="s">
        <v>393</v>
      </c>
      <c r="H545" s="107">
        <f>H546</f>
        <v>0</v>
      </c>
    </row>
    <row r="546" spans="2:8" s="104" customFormat="1" ht="18" customHeight="1" hidden="1">
      <c r="B546" s="106" t="s">
        <v>414</v>
      </c>
      <c r="C546" s="98" t="s">
        <v>728</v>
      </c>
      <c r="D546" s="98" t="s">
        <v>377</v>
      </c>
      <c r="E546" s="98" t="s">
        <v>508</v>
      </c>
      <c r="F546" s="98" t="s">
        <v>732</v>
      </c>
      <c r="G546" s="98" t="s">
        <v>415</v>
      </c>
      <c r="H546" s="107"/>
    </row>
    <row r="547" spans="2:8" ht="20.25" customHeight="1">
      <c r="B547" s="121" t="s">
        <v>733</v>
      </c>
      <c r="C547" s="98"/>
      <c r="D547" s="98"/>
      <c r="E547" s="98"/>
      <c r="F547" s="98"/>
      <c r="G547" s="98"/>
      <c r="H547" s="122">
        <f>H23+H36+H174+H199+H281+H534</f>
        <v>735476.5000000001</v>
      </c>
    </row>
  </sheetData>
  <sheetProtection selectLockedCells="1" selectUnlockedCells="1"/>
  <autoFilter ref="B22:H177"/>
  <mergeCells count="24">
    <mergeCell ref="C1:H1"/>
    <mergeCell ref="C2:J2"/>
    <mergeCell ref="C3:J3"/>
    <mergeCell ref="C4:J4"/>
    <mergeCell ref="C5:J5"/>
    <mergeCell ref="C6:J6"/>
    <mergeCell ref="C7:J7"/>
    <mergeCell ref="C8:J8"/>
    <mergeCell ref="C9:J9"/>
    <mergeCell ref="K9:R9"/>
    <mergeCell ref="S9:V9"/>
    <mergeCell ref="C10:J10"/>
    <mergeCell ref="K10:R10"/>
    <mergeCell ref="S10:V10"/>
    <mergeCell ref="B12:J12"/>
    <mergeCell ref="B13:J13"/>
    <mergeCell ref="B14:J14"/>
    <mergeCell ref="B15:J15"/>
    <mergeCell ref="B16:J16"/>
    <mergeCell ref="B17:J17"/>
    <mergeCell ref="C18:H18"/>
    <mergeCell ref="B19:H19"/>
    <mergeCell ref="B21:B22"/>
    <mergeCell ref="H21:H22"/>
  </mergeCells>
  <printOptions/>
  <pageMargins left="0.9055555555555556" right="0.7083333333333334" top="0.5513888888888889" bottom="0.5513888888888889" header="0.5118055555555555" footer="0.5118055555555555"/>
  <pageSetup fitToHeight="0" fitToWidth="1" horizontalDpi="300" verticalDpi="300" orientation="portrait" paperSize="9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T470"/>
  <sheetViews>
    <sheetView showGridLines="0" zoomScaleSheetLayoutView="100" workbookViewId="0" topLeftCell="B1">
      <selection activeCell="C5" sqref="C5"/>
    </sheetView>
  </sheetViews>
  <sheetFormatPr defaultColWidth="9.00390625" defaultRowHeight="12.75"/>
  <cols>
    <col min="1" max="1" width="0" style="14" hidden="1" customWidth="1"/>
    <col min="2" max="2" width="45.375" style="14" customWidth="1"/>
    <col min="3" max="3" width="5.375" style="14" customWidth="1"/>
    <col min="4" max="4" width="8.875" style="14" customWidth="1"/>
    <col min="5" max="5" width="6.25390625" style="14" customWidth="1"/>
    <col min="6" max="7" width="0" style="14" hidden="1" customWidth="1"/>
    <col min="8" max="8" width="7.75390625" style="14" customWidth="1"/>
    <col min="9" max="9" width="5.375" style="14" customWidth="1"/>
    <col min="10" max="10" width="18.00390625" style="14" customWidth="1"/>
    <col min="11" max="15" width="0" style="14" hidden="1" customWidth="1"/>
    <col min="16" max="16384" width="9.125" style="14" customWidth="1"/>
  </cols>
  <sheetData>
    <row r="1" spans="2:10" ht="12.75">
      <c r="B1" s="93"/>
      <c r="C1" s="17" t="s">
        <v>734</v>
      </c>
      <c r="D1" s="17"/>
      <c r="E1" s="17"/>
      <c r="F1" s="17"/>
      <c r="G1" s="17"/>
      <c r="H1" s="17"/>
      <c r="I1" s="93"/>
      <c r="J1" s="93"/>
    </row>
    <row r="2" spans="2:10" ht="12.75">
      <c r="B2" s="93"/>
      <c r="C2" s="17" t="s">
        <v>352</v>
      </c>
      <c r="D2" s="17"/>
      <c r="E2" s="17"/>
      <c r="F2" s="17"/>
      <c r="G2" s="17"/>
      <c r="H2" s="17"/>
      <c r="I2" s="17"/>
      <c r="J2" s="17"/>
    </row>
    <row r="3" spans="2:10" ht="12.75">
      <c r="B3" s="93"/>
      <c r="C3" s="17" t="s">
        <v>353</v>
      </c>
      <c r="D3" s="17"/>
      <c r="E3" s="17"/>
      <c r="F3" s="17"/>
      <c r="G3" s="17"/>
      <c r="H3" s="17"/>
      <c r="I3" s="17"/>
      <c r="J3" s="17"/>
    </row>
    <row r="4" spans="2:10" ht="12.75">
      <c r="B4" s="93"/>
      <c r="C4" s="17" t="s">
        <v>735</v>
      </c>
      <c r="D4" s="17"/>
      <c r="E4" s="17"/>
      <c r="F4" s="17"/>
      <c r="G4" s="17"/>
      <c r="H4" s="17"/>
      <c r="I4" s="17"/>
      <c r="J4" s="17"/>
    </row>
    <row r="5" spans="2:10" ht="12.75">
      <c r="B5" s="93"/>
      <c r="C5" s="17" t="s">
        <v>736</v>
      </c>
      <c r="D5" s="17"/>
      <c r="E5" s="17"/>
      <c r="F5" s="17"/>
      <c r="G5" s="17"/>
      <c r="H5" s="17"/>
      <c r="I5" s="17"/>
      <c r="J5" s="17"/>
    </row>
    <row r="6" spans="2:10" ht="12.75">
      <c r="B6" s="93"/>
      <c r="C6" s="17" t="s">
        <v>356</v>
      </c>
      <c r="D6" s="17"/>
      <c r="E6" s="17"/>
      <c r="F6" s="17"/>
      <c r="G6" s="17"/>
      <c r="H6" s="17"/>
      <c r="I6" s="17"/>
      <c r="J6" s="17"/>
    </row>
    <row r="7" spans="2:10" ht="12.75">
      <c r="B7" s="93"/>
      <c r="C7" s="17" t="s">
        <v>353</v>
      </c>
      <c r="D7" s="17"/>
      <c r="E7" s="17"/>
      <c r="F7" s="17"/>
      <c r="G7" s="17"/>
      <c r="H7" s="17"/>
      <c r="I7" s="17"/>
      <c r="J7" s="17"/>
    </row>
    <row r="8" spans="2:10" ht="12.75">
      <c r="B8" s="93"/>
      <c r="C8" s="17" t="s">
        <v>357</v>
      </c>
      <c r="D8" s="17"/>
      <c r="E8" s="17"/>
      <c r="F8" s="17"/>
      <c r="G8" s="17"/>
      <c r="H8" s="17"/>
      <c r="I8" s="17"/>
      <c r="J8" s="17"/>
    </row>
    <row r="9" spans="2:20" ht="12.75">
      <c r="B9" s="93"/>
      <c r="C9" s="123" t="s">
        <v>737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2:20" ht="12.75">
      <c r="B10" s="93"/>
      <c r="C10" s="18" t="s">
        <v>738</v>
      </c>
      <c r="D10" s="18"/>
      <c r="E10" s="18"/>
      <c r="F10" s="18"/>
      <c r="G10" s="18"/>
      <c r="H10" s="18"/>
      <c r="I10" s="18"/>
      <c r="J10" s="18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2:10" ht="12.75">
      <c r="B11" s="93"/>
      <c r="C11" s="93"/>
      <c r="D11" s="93"/>
      <c r="E11" s="93"/>
      <c r="F11" s="93"/>
      <c r="G11" s="93"/>
      <c r="H11" s="93"/>
      <c r="I11" s="93"/>
      <c r="J11" s="93"/>
    </row>
    <row r="12" spans="2:10" ht="12.75">
      <c r="B12" s="17" t="s">
        <v>739</v>
      </c>
      <c r="C12" s="17"/>
      <c r="D12" s="17"/>
      <c r="E12" s="17"/>
      <c r="F12" s="17"/>
      <c r="G12" s="17"/>
      <c r="H12" s="17"/>
      <c r="I12" s="17"/>
      <c r="J12" s="17"/>
    </row>
    <row r="13" spans="2:10" ht="12.75">
      <c r="B13" s="17" t="s">
        <v>361</v>
      </c>
      <c r="C13" s="17"/>
      <c r="D13" s="17"/>
      <c r="E13" s="17"/>
      <c r="F13" s="17"/>
      <c r="G13" s="17"/>
      <c r="H13" s="17"/>
      <c r="I13" s="17"/>
      <c r="J13" s="17"/>
    </row>
    <row r="14" spans="2:10" ht="12.75">
      <c r="B14" s="17" t="s">
        <v>362</v>
      </c>
      <c r="C14" s="17"/>
      <c r="D14" s="17"/>
      <c r="E14" s="17"/>
      <c r="F14" s="17"/>
      <c r="G14" s="17"/>
      <c r="H14" s="17"/>
      <c r="I14" s="17"/>
      <c r="J14" s="17"/>
    </row>
    <row r="15" spans="2:10" ht="12" customHeight="1">
      <c r="B15" s="22" t="s">
        <v>363</v>
      </c>
      <c r="C15" s="22"/>
      <c r="D15" s="22"/>
      <c r="E15" s="22"/>
      <c r="F15" s="22"/>
      <c r="G15" s="22"/>
      <c r="H15" s="22"/>
      <c r="I15" s="22"/>
      <c r="J15" s="22"/>
    </row>
    <row r="16" spans="2:10" ht="12.75" customHeight="1">
      <c r="B16" s="22" t="s">
        <v>364</v>
      </c>
      <c r="C16" s="22"/>
      <c r="D16" s="22"/>
      <c r="E16" s="22"/>
      <c r="F16" s="22"/>
      <c r="G16" s="22"/>
      <c r="H16" s="22"/>
      <c r="I16" s="22"/>
      <c r="J16" s="22"/>
    </row>
    <row r="17" spans="2:10" ht="12.75" customHeight="1">
      <c r="B17" s="22" t="s">
        <v>365</v>
      </c>
      <c r="C17" s="22"/>
      <c r="D17" s="22"/>
      <c r="E17" s="22"/>
      <c r="F17" s="22"/>
      <c r="G17" s="22"/>
      <c r="H17" s="22"/>
      <c r="I17" s="22"/>
      <c r="J17" s="22"/>
    </row>
    <row r="18" spans="1:8" ht="12.75">
      <c r="A18" s="24"/>
      <c r="C18" s="96"/>
      <c r="D18" s="96"/>
      <c r="E18" s="96"/>
      <c r="F18" s="96"/>
      <c r="G18" s="96"/>
      <c r="H18" s="96"/>
    </row>
    <row r="19" spans="1:10" ht="62.25" customHeight="1">
      <c r="A19" s="24"/>
      <c r="B19" s="124" t="s">
        <v>740</v>
      </c>
      <c r="C19" s="124"/>
      <c r="D19" s="124"/>
      <c r="E19" s="124"/>
      <c r="F19" s="124"/>
      <c r="G19" s="124"/>
      <c r="H19" s="124"/>
      <c r="I19" s="124"/>
      <c r="J19" s="124"/>
    </row>
    <row r="20" spans="1:10" ht="24" customHeight="1">
      <c r="A20" s="24"/>
      <c r="B20" s="30"/>
      <c r="C20" s="30"/>
      <c r="D20" s="30"/>
      <c r="E20" s="30"/>
      <c r="F20" s="30"/>
      <c r="G20" s="30"/>
      <c r="H20" s="30"/>
      <c r="I20" s="30"/>
      <c r="J20" s="31" t="s">
        <v>367</v>
      </c>
    </row>
    <row r="21" spans="1:10" ht="35.25" customHeight="1">
      <c r="A21" s="89"/>
      <c r="B21" s="32" t="s">
        <v>368</v>
      </c>
      <c r="C21" s="32" t="s">
        <v>741</v>
      </c>
      <c r="D21" s="32" t="s">
        <v>742</v>
      </c>
      <c r="E21" s="34" t="s">
        <v>369</v>
      </c>
      <c r="F21" s="34" t="s">
        <v>370</v>
      </c>
      <c r="G21" s="34" t="s">
        <v>371</v>
      </c>
      <c r="H21" s="34" t="s">
        <v>743</v>
      </c>
      <c r="I21" s="34" t="s">
        <v>373</v>
      </c>
      <c r="J21" s="33" t="s">
        <v>91</v>
      </c>
    </row>
    <row r="22" spans="1:10" ht="1.5" customHeight="1">
      <c r="A22" s="89"/>
      <c r="B22" s="32"/>
      <c r="C22" s="32"/>
      <c r="D22" s="32"/>
      <c r="E22" s="34"/>
      <c r="F22" s="34"/>
      <c r="G22" s="34"/>
      <c r="H22" s="34"/>
      <c r="I22" s="34"/>
      <c r="J22" s="33"/>
    </row>
    <row r="23" spans="1:10" s="104" customFormat="1" ht="63" customHeight="1">
      <c r="A23" s="100"/>
      <c r="B23" s="125" t="s">
        <v>744</v>
      </c>
      <c r="C23" s="126" t="s">
        <v>424</v>
      </c>
      <c r="D23" s="126" t="s">
        <v>745</v>
      </c>
      <c r="E23" s="127"/>
      <c r="F23" s="127"/>
      <c r="G23" s="127"/>
      <c r="H23" s="127"/>
      <c r="I23" s="127"/>
      <c r="J23" s="128">
        <f>J24</f>
        <v>1109151.5</v>
      </c>
    </row>
    <row r="24" spans="2:10" s="104" customFormat="1" ht="63.75" customHeight="1">
      <c r="B24" s="101" t="s">
        <v>572</v>
      </c>
      <c r="C24" s="126" t="s">
        <v>424</v>
      </c>
      <c r="D24" s="126" t="s">
        <v>745</v>
      </c>
      <c r="E24" s="127" t="s">
        <v>573</v>
      </c>
      <c r="F24" s="127"/>
      <c r="G24" s="127"/>
      <c r="H24" s="127"/>
      <c r="I24" s="127"/>
      <c r="J24" s="128">
        <f>J25+J28+J38+J41+J54+J57+J60+J68+J79+J82+J108+J111+J114+J122+J125+J131+J134+J140+J146+J149+J152+J155+J158+J161+J164+J170+J175+J180+J183+J186+J189+J192+J195+J200+J205+J212+J215+J45+J48+J51+J143+J94+J167+J97+J105+J102+J85+J88+J91+J137+J128</f>
        <v>1109151.5</v>
      </c>
    </row>
    <row r="25" spans="2:10" s="104" customFormat="1" ht="42" customHeight="1">
      <c r="B25" s="101" t="s">
        <v>575</v>
      </c>
      <c r="C25" s="126" t="s">
        <v>424</v>
      </c>
      <c r="D25" s="126" t="s">
        <v>745</v>
      </c>
      <c r="E25" s="127" t="s">
        <v>573</v>
      </c>
      <c r="F25" s="127" t="s">
        <v>377</v>
      </c>
      <c r="G25" s="127" t="s">
        <v>484</v>
      </c>
      <c r="H25" s="127" t="s">
        <v>746</v>
      </c>
      <c r="I25" s="127"/>
      <c r="J25" s="128">
        <f aca="true" t="shared" si="0" ref="J25:J26">J26</f>
        <v>-648250</v>
      </c>
    </row>
    <row r="26" spans="2:10" s="104" customFormat="1" ht="114" customHeight="1">
      <c r="B26" s="108" t="s">
        <v>384</v>
      </c>
      <c r="C26" s="129" t="s">
        <v>424</v>
      </c>
      <c r="D26" s="129" t="s">
        <v>745</v>
      </c>
      <c r="E26" s="130" t="s">
        <v>573</v>
      </c>
      <c r="F26" s="130" t="s">
        <v>377</v>
      </c>
      <c r="G26" s="130" t="s">
        <v>484</v>
      </c>
      <c r="H26" s="130" t="s">
        <v>746</v>
      </c>
      <c r="I26" s="130" t="s">
        <v>385</v>
      </c>
      <c r="J26" s="131">
        <f t="shared" si="0"/>
        <v>-648250</v>
      </c>
    </row>
    <row r="27" spans="2:10" s="104" customFormat="1" ht="46.5" customHeight="1">
      <c r="B27" s="108" t="s">
        <v>386</v>
      </c>
      <c r="C27" s="129" t="s">
        <v>424</v>
      </c>
      <c r="D27" s="129" t="s">
        <v>745</v>
      </c>
      <c r="E27" s="130" t="s">
        <v>573</v>
      </c>
      <c r="F27" s="130" t="s">
        <v>377</v>
      </c>
      <c r="G27" s="130" t="s">
        <v>484</v>
      </c>
      <c r="H27" s="130" t="s">
        <v>746</v>
      </c>
      <c r="I27" s="130" t="s">
        <v>387</v>
      </c>
      <c r="J27" s="131">
        <f>-533400-114850</f>
        <v>-648250</v>
      </c>
    </row>
    <row r="28" spans="2:10" s="104" customFormat="1" ht="59.25" customHeight="1">
      <c r="B28" s="101" t="s">
        <v>447</v>
      </c>
      <c r="C28" s="126" t="s">
        <v>424</v>
      </c>
      <c r="D28" s="126" t="s">
        <v>745</v>
      </c>
      <c r="E28" s="127" t="s">
        <v>573</v>
      </c>
      <c r="F28" s="127" t="s">
        <v>377</v>
      </c>
      <c r="G28" s="127" t="s">
        <v>484</v>
      </c>
      <c r="H28" s="127" t="s">
        <v>747</v>
      </c>
      <c r="I28" s="127"/>
      <c r="J28" s="128">
        <f>J29+J31+J33</f>
        <v>2503333</v>
      </c>
    </row>
    <row r="29" spans="2:10" s="104" customFormat="1" ht="111" customHeight="1">
      <c r="B29" s="108" t="s">
        <v>384</v>
      </c>
      <c r="C29" s="129" t="s">
        <v>424</v>
      </c>
      <c r="D29" s="129" t="s">
        <v>745</v>
      </c>
      <c r="E29" s="130" t="s">
        <v>573</v>
      </c>
      <c r="F29" s="130" t="s">
        <v>377</v>
      </c>
      <c r="G29" s="130" t="s">
        <v>484</v>
      </c>
      <c r="H29" s="130" t="s">
        <v>747</v>
      </c>
      <c r="I29" s="130" t="s">
        <v>385</v>
      </c>
      <c r="J29" s="131">
        <f>J30</f>
        <v>2372833</v>
      </c>
    </row>
    <row r="30" spans="2:10" s="104" customFormat="1" ht="46.5" customHeight="1">
      <c r="B30" s="108" t="s">
        <v>386</v>
      </c>
      <c r="C30" s="129" t="s">
        <v>424</v>
      </c>
      <c r="D30" s="129" t="s">
        <v>745</v>
      </c>
      <c r="E30" s="130" t="s">
        <v>573</v>
      </c>
      <c r="F30" s="130" t="s">
        <v>377</v>
      </c>
      <c r="G30" s="130" t="s">
        <v>484</v>
      </c>
      <c r="H30" s="130" t="s">
        <v>747</v>
      </c>
      <c r="I30" s="130" t="s">
        <v>387</v>
      </c>
      <c r="J30" s="131">
        <f>-116500-14000+2503333</f>
        <v>2372833</v>
      </c>
    </row>
    <row r="31" spans="2:10" s="104" customFormat="1" ht="45.75" customHeight="1">
      <c r="B31" s="108" t="s">
        <v>388</v>
      </c>
      <c r="C31" s="129" t="s">
        <v>424</v>
      </c>
      <c r="D31" s="129" t="s">
        <v>745</v>
      </c>
      <c r="E31" s="130" t="s">
        <v>573</v>
      </c>
      <c r="F31" s="130" t="s">
        <v>377</v>
      </c>
      <c r="G31" s="130" t="s">
        <v>484</v>
      </c>
      <c r="H31" s="130" t="s">
        <v>747</v>
      </c>
      <c r="I31" s="130" t="s">
        <v>389</v>
      </c>
      <c r="J31" s="131">
        <f>J32</f>
        <v>161229</v>
      </c>
    </row>
    <row r="32" spans="2:10" s="104" customFormat="1" ht="58.5" customHeight="1">
      <c r="B32" s="108" t="s">
        <v>390</v>
      </c>
      <c r="C32" s="129" t="s">
        <v>424</v>
      </c>
      <c r="D32" s="129" t="s">
        <v>745</v>
      </c>
      <c r="E32" s="130" t="s">
        <v>573</v>
      </c>
      <c r="F32" s="130" t="s">
        <v>377</v>
      </c>
      <c r="G32" s="130" t="s">
        <v>484</v>
      </c>
      <c r="H32" s="130" t="s">
        <v>747</v>
      </c>
      <c r="I32" s="130" t="s">
        <v>391</v>
      </c>
      <c r="J32" s="131">
        <f>116500+44729</f>
        <v>161229</v>
      </c>
    </row>
    <row r="33" spans="2:10" s="104" customFormat="1" ht="18.75">
      <c r="B33" s="106" t="s">
        <v>412</v>
      </c>
      <c r="C33" s="129" t="s">
        <v>424</v>
      </c>
      <c r="D33" s="129" t="s">
        <v>745</v>
      </c>
      <c r="E33" s="130" t="s">
        <v>573</v>
      </c>
      <c r="F33" s="130" t="s">
        <v>377</v>
      </c>
      <c r="G33" s="130" t="s">
        <v>484</v>
      </c>
      <c r="H33" s="130" t="s">
        <v>747</v>
      </c>
      <c r="I33" s="130" t="s">
        <v>393</v>
      </c>
      <c r="J33" s="131">
        <f>J34+J35+J36+J37</f>
        <v>-30729</v>
      </c>
    </row>
    <row r="34" spans="2:10" s="104" customFormat="1" ht="37.5">
      <c r="B34" s="106" t="s">
        <v>413</v>
      </c>
      <c r="C34" s="129" t="s">
        <v>424</v>
      </c>
      <c r="D34" s="129" t="s">
        <v>745</v>
      </c>
      <c r="E34" s="130" t="s">
        <v>573</v>
      </c>
      <c r="F34" s="130" t="s">
        <v>377</v>
      </c>
      <c r="G34" s="130" t="s">
        <v>484</v>
      </c>
      <c r="H34" s="130" t="s">
        <v>747</v>
      </c>
      <c r="I34" s="130" t="s">
        <v>395</v>
      </c>
      <c r="J34" s="131">
        <v>-29000</v>
      </c>
    </row>
    <row r="35" spans="2:10" s="104" customFormat="1" ht="37.5" hidden="1">
      <c r="B35" s="106" t="s">
        <v>429</v>
      </c>
      <c r="C35" s="129" t="s">
        <v>424</v>
      </c>
      <c r="D35" s="129" t="s">
        <v>745</v>
      </c>
      <c r="E35" s="130" t="s">
        <v>573</v>
      </c>
      <c r="F35" s="130" t="s">
        <v>377</v>
      </c>
      <c r="G35" s="130" t="s">
        <v>484</v>
      </c>
      <c r="H35" s="130" t="s">
        <v>747</v>
      </c>
      <c r="I35" s="130" t="s">
        <v>398</v>
      </c>
      <c r="J35" s="131">
        <v>0</v>
      </c>
    </row>
    <row r="36" spans="2:10" s="104" customFormat="1" ht="18.75">
      <c r="B36" s="106" t="s">
        <v>449</v>
      </c>
      <c r="C36" s="129" t="s">
        <v>424</v>
      </c>
      <c r="D36" s="129" t="s">
        <v>745</v>
      </c>
      <c r="E36" s="130" t="s">
        <v>573</v>
      </c>
      <c r="F36" s="130" t="s">
        <v>377</v>
      </c>
      <c r="G36" s="130" t="s">
        <v>484</v>
      </c>
      <c r="H36" s="130" t="s">
        <v>747</v>
      </c>
      <c r="I36" s="130" t="s">
        <v>398</v>
      </c>
      <c r="J36" s="131">
        <v>-1729</v>
      </c>
    </row>
    <row r="37" spans="2:10" s="104" customFormat="1" ht="18.75" hidden="1">
      <c r="B37" s="106" t="s">
        <v>414</v>
      </c>
      <c r="C37" s="129" t="s">
        <v>424</v>
      </c>
      <c r="D37" s="129" t="s">
        <v>745</v>
      </c>
      <c r="E37" s="130" t="s">
        <v>573</v>
      </c>
      <c r="F37" s="130"/>
      <c r="G37" s="130"/>
      <c r="H37" s="130" t="s">
        <v>747</v>
      </c>
      <c r="I37" s="130" t="s">
        <v>415</v>
      </c>
      <c r="J37" s="131"/>
    </row>
    <row r="38" spans="2:10" s="104" customFormat="1" ht="18.75" hidden="1">
      <c r="B38" s="101" t="s">
        <v>661</v>
      </c>
      <c r="C38" s="126" t="s">
        <v>424</v>
      </c>
      <c r="D38" s="126" t="s">
        <v>745</v>
      </c>
      <c r="E38" s="127" t="s">
        <v>573</v>
      </c>
      <c r="F38" s="127"/>
      <c r="G38" s="127"/>
      <c r="H38" s="127" t="s">
        <v>748</v>
      </c>
      <c r="I38" s="127"/>
      <c r="J38" s="128">
        <f aca="true" t="shared" si="1" ref="J38:J39">J39</f>
        <v>0</v>
      </c>
    </row>
    <row r="39" spans="2:10" s="104" customFormat="1" ht="84" customHeight="1" hidden="1">
      <c r="B39" s="106" t="s">
        <v>408</v>
      </c>
      <c r="C39" s="129" t="s">
        <v>424</v>
      </c>
      <c r="D39" s="129" t="s">
        <v>745</v>
      </c>
      <c r="E39" s="130" t="s">
        <v>573</v>
      </c>
      <c r="F39" s="130"/>
      <c r="G39" s="130"/>
      <c r="H39" s="130" t="s">
        <v>748</v>
      </c>
      <c r="I39" s="130" t="s">
        <v>409</v>
      </c>
      <c r="J39" s="131">
        <f t="shared" si="1"/>
        <v>0</v>
      </c>
    </row>
    <row r="40" spans="2:10" s="104" customFormat="1" ht="99.75" customHeight="1" hidden="1">
      <c r="B40" s="106" t="s">
        <v>749</v>
      </c>
      <c r="C40" s="129" t="s">
        <v>424</v>
      </c>
      <c r="D40" s="129" t="s">
        <v>745</v>
      </c>
      <c r="E40" s="130" t="s">
        <v>573</v>
      </c>
      <c r="F40" s="130"/>
      <c r="G40" s="130"/>
      <c r="H40" s="130" t="s">
        <v>748</v>
      </c>
      <c r="I40" s="130" t="s">
        <v>411</v>
      </c>
      <c r="J40" s="131"/>
    </row>
    <row r="41" spans="2:10" s="104" customFormat="1" ht="20.25" customHeight="1">
      <c r="B41" s="101" t="s">
        <v>663</v>
      </c>
      <c r="C41" s="126" t="s">
        <v>424</v>
      </c>
      <c r="D41" s="126" t="s">
        <v>745</v>
      </c>
      <c r="E41" s="127" t="s">
        <v>573</v>
      </c>
      <c r="F41" s="127" t="s">
        <v>553</v>
      </c>
      <c r="G41" s="127" t="s">
        <v>377</v>
      </c>
      <c r="H41" s="127" t="s">
        <v>750</v>
      </c>
      <c r="I41" s="127"/>
      <c r="J41" s="128">
        <f>J42</f>
        <v>-150000</v>
      </c>
    </row>
    <row r="42" spans="2:10" s="104" customFormat="1" ht="58.5" customHeight="1">
      <c r="B42" s="106" t="s">
        <v>408</v>
      </c>
      <c r="C42" s="129" t="s">
        <v>424</v>
      </c>
      <c r="D42" s="129" t="s">
        <v>745</v>
      </c>
      <c r="E42" s="130" t="s">
        <v>573</v>
      </c>
      <c r="F42" s="130" t="s">
        <v>553</v>
      </c>
      <c r="G42" s="130" t="s">
        <v>377</v>
      </c>
      <c r="H42" s="130" t="s">
        <v>750</v>
      </c>
      <c r="I42" s="130" t="s">
        <v>409</v>
      </c>
      <c r="J42" s="131">
        <f>J43+J44</f>
        <v>-150000</v>
      </c>
    </row>
    <row r="43" spans="2:10" s="104" customFormat="1" ht="94.5" customHeight="1">
      <c r="B43" s="106" t="s">
        <v>410</v>
      </c>
      <c r="C43" s="129" t="s">
        <v>424</v>
      </c>
      <c r="D43" s="129" t="s">
        <v>745</v>
      </c>
      <c r="E43" s="130" t="s">
        <v>573</v>
      </c>
      <c r="F43" s="130" t="s">
        <v>553</v>
      </c>
      <c r="G43" s="130" t="s">
        <v>377</v>
      </c>
      <c r="H43" s="130" t="s">
        <v>750</v>
      </c>
      <c r="I43" s="130" t="s">
        <v>411</v>
      </c>
      <c r="J43" s="131">
        <f>-21096-150000</f>
        <v>-171096</v>
      </c>
    </row>
    <row r="44" spans="2:10" s="104" customFormat="1" ht="42" customHeight="1">
      <c r="B44" s="106" t="s">
        <v>420</v>
      </c>
      <c r="C44" s="129" t="s">
        <v>424</v>
      </c>
      <c r="D44" s="129" t="s">
        <v>745</v>
      </c>
      <c r="E44" s="130" t="s">
        <v>573</v>
      </c>
      <c r="F44" s="130" t="s">
        <v>553</v>
      </c>
      <c r="G44" s="130" t="s">
        <v>377</v>
      </c>
      <c r="H44" s="130" t="s">
        <v>750</v>
      </c>
      <c r="I44" s="130" t="s">
        <v>421</v>
      </c>
      <c r="J44" s="131">
        <v>21096</v>
      </c>
    </row>
    <row r="45" spans="2:10" s="104" customFormat="1" ht="84" customHeight="1" hidden="1">
      <c r="B45" s="101" t="s">
        <v>751</v>
      </c>
      <c r="C45" s="129" t="s">
        <v>424</v>
      </c>
      <c r="D45" s="129" t="s">
        <v>745</v>
      </c>
      <c r="E45" s="130" t="s">
        <v>573</v>
      </c>
      <c r="F45" s="130"/>
      <c r="G45" s="130"/>
      <c r="H45" s="130" t="s">
        <v>752</v>
      </c>
      <c r="I45" s="130"/>
      <c r="J45" s="131">
        <f aca="true" t="shared" si="2" ref="J45:J46">J46</f>
        <v>0</v>
      </c>
    </row>
    <row r="46" spans="2:10" s="104" customFormat="1" ht="33" customHeight="1" hidden="1">
      <c r="B46" s="106" t="s">
        <v>408</v>
      </c>
      <c r="C46" s="129" t="s">
        <v>424</v>
      </c>
      <c r="D46" s="129" t="s">
        <v>745</v>
      </c>
      <c r="E46" s="130" t="s">
        <v>573</v>
      </c>
      <c r="F46" s="130"/>
      <c r="G46" s="130"/>
      <c r="H46" s="130" t="s">
        <v>752</v>
      </c>
      <c r="I46" s="130" t="s">
        <v>409</v>
      </c>
      <c r="J46" s="131">
        <f t="shared" si="2"/>
        <v>0</v>
      </c>
    </row>
    <row r="47" spans="2:10" s="104" customFormat="1" ht="93" customHeight="1" hidden="1">
      <c r="B47" s="106" t="s">
        <v>410</v>
      </c>
      <c r="C47" s="129" t="s">
        <v>424</v>
      </c>
      <c r="D47" s="129" t="s">
        <v>745</v>
      </c>
      <c r="E47" s="130" t="s">
        <v>573</v>
      </c>
      <c r="F47" s="130"/>
      <c r="G47" s="130"/>
      <c r="H47" s="130" t="s">
        <v>752</v>
      </c>
      <c r="I47" s="130" t="s">
        <v>411</v>
      </c>
      <c r="J47" s="131"/>
    </row>
    <row r="48" spans="2:10" s="104" customFormat="1" ht="139.5" customHeight="1">
      <c r="B48" s="101" t="s">
        <v>667</v>
      </c>
      <c r="C48" s="126" t="s">
        <v>424</v>
      </c>
      <c r="D48" s="126" t="s">
        <v>745</v>
      </c>
      <c r="E48" s="127" t="s">
        <v>573</v>
      </c>
      <c r="F48" s="127"/>
      <c r="G48" s="127"/>
      <c r="H48" s="127" t="s">
        <v>753</v>
      </c>
      <c r="I48" s="127"/>
      <c r="J48" s="128">
        <f aca="true" t="shared" si="3" ref="J48:J49">J49</f>
        <v>188000</v>
      </c>
    </row>
    <row r="49" spans="2:10" s="104" customFormat="1" ht="57.75" customHeight="1">
      <c r="B49" s="106" t="s">
        <v>408</v>
      </c>
      <c r="C49" s="129" t="s">
        <v>424</v>
      </c>
      <c r="D49" s="129" t="s">
        <v>745</v>
      </c>
      <c r="E49" s="130" t="s">
        <v>573</v>
      </c>
      <c r="F49" s="130"/>
      <c r="G49" s="130"/>
      <c r="H49" s="130" t="s">
        <v>753</v>
      </c>
      <c r="I49" s="130" t="s">
        <v>409</v>
      </c>
      <c r="J49" s="131">
        <f t="shared" si="3"/>
        <v>188000</v>
      </c>
    </row>
    <row r="50" spans="2:10" s="104" customFormat="1" ht="114" customHeight="1">
      <c r="B50" s="106" t="s">
        <v>754</v>
      </c>
      <c r="C50" s="129" t="s">
        <v>424</v>
      </c>
      <c r="D50" s="129" t="s">
        <v>745</v>
      </c>
      <c r="E50" s="130" t="s">
        <v>573</v>
      </c>
      <c r="F50" s="130"/>
      <c r="G50" s="130"/>
      <c r="H50" s="130" t="s">
        <v>753</v>
      </c>
      <c r="I50" s="130" t="s">
        <v>411</v>
      </c>
      <c r="J50" s="131">
        <v>188000</v>
      </c>
    </row>
    <row r="51" spans="2:10" s="104" customFormat="1" ht="61.5" customHeight="1" hidden="1">
      <c r="B51" s="101" t="s">
        <v>755</v>
      </c>
      <c r="C51" s="129" t="s">
        <v>424</v>
      </c>
      <c r="D51" s="129" t="s">
        <v>745</v>
      </c>
      <c r="E51" s="130" t="s">
        <v>573</v>
      </c>
      <c r="F51" s="130"/>
      <c r="G51" s="130"/>
      <c r="H51" s="130" t="s">
        <v>756</v>
      </c>
      <c r="I51" s="130"/>
      <c r="J51" s="131">
        <f aca="true" t="shared" si="4" ref="J51:J52">J52</f>
        <v>0</v>
      </c>
    </row>
    <row r="52" spans="2:10" s="104" customFormat="1" ht="33.75" customHeight="1" hidden="1">
      <c r="B52" s="106" t="s">
        <v>408</v>
      </c>
      <c r="C52" s="129" t="s">
        <v>424</v>
      </c>
      <c r="D52" s="129" t="s">
        <v>745</v>
      </c>
      <c r="E52" s="130" t="s">
        <v>573</v>
      </c>
      <c r="F52" s="130"/>
      <c r="G52" s="130"/>
      <c r="H52" s="130" t="s">
        <v>756</v>
      </c>
      <c r="I52" s="130" t="s">
        <v>409</v>
      </c>
      <c r="J52" s="131">
        <f t="shared" si="4"/>
        <v>0</v>
      </c>
    </row>
    <row r="53" spans="2:10" s="104" customFormat="1" ht="54" customHeight="1" hidden="1">
      <c r="B53" s="106" t="s">
        <v>754</v>
      </c>
      <c r="C53" s="129" t="s">
        <v>424</v>
      </c>
      <c r="D53" s="129" t="s">
        <v>745</v>
      </c>
      <c r="E53" s="130" t="s">
        <v>573</v>
      </c>
      <c r="F53" s="130"/>
      <c r="G53" s="130"/>
      <c r="H53" s="130" t="s">
        <v>756</v>
      </c>
      <c r="I53" s="130" t="s">
        <v>411</v>
      </c>
      <c r="J53" s="131"/>
    </row>
    <row r="54" spans="2:10" s="104" customFormat="1" ht="19.5" customHeight="1" hidden="1">
      <c r="B54" s="111" t="s">
        <v>720</v>
      </c>
      <c r="C54" s="129" t="s">
        <v>424</v>
      </c>
      <c r="D54" s="129" t="s">
        <v>745</v>
      </c>
      <c r="E54" s="130" t="s">
        <v>573</v>
      </c>
      <c r="F54" s="130" t="s">
        <v>511</v>
      </c>
      <c r="G54" s="130" t="s">
        <v>377</v>
      </c>
      <c r="H54" s="130" t="s">
        <v>757</v>
      </c>
      <c r="I54" s="130"/>
      <c r="J54" s="132">
        <f aca="true" t="shared" si="5" ref="J54:J55">J55</f>
        <v>0</v>
      </c>
    </row>
    <row r="55" spans="2:10" s="104" customFormat="1" ht="33" customHeight="1" hidden="1">
      <c r="B55" s="106" t="s">
        <v>408</v>
      </c>
      <c r="C55" s="129" t="s">
        <v>424</v>
      </c>
      <c r="D55" s="129" t="s">
        <v>745</v>
      </c>
      <c r="E55" s="130" t="s">
        <v>573</v>
      </c>
      <c r="F55" s="130" t="s">
        <v>511</v>
      </c>
      <c r="G55" s="130" t="s">
        <v>377</v>
      </c>
      <c r="H55" s="130" t="s">
        <v>757</v>
      </c>
      <c r="I55" s="130" t="s">
        <v>409</v>
      </c>
      <c r="J55" s="132">
        <f t="shared" si="5"/>
        <v>0</v>
      </c>
    </row>
    <row r="56" spans="2:10" s="104" customFormat="1" ht="43.5" customHeight="1" hidden="1">
      <c r="B56" s="108" t="s">
        <v>722</v>
      </c>
      <c r="C56" s="129" t="s">
        <v>424</v>
      </c>
      <c r="D56" s="129" t="s">
        <v>745</v>
      </c>
      <c r="E56" s="130" t="s">
        <v>573</v>
      </c>
      <c r="F56" s="130" t="s">
        <v>511</v>
      </c>
      <c r="G56" s="130" t="s">
        <v>377</v>
      </c>
      <c r="H56" s="130" t="s">
        <v>757</v>
      </c>
      <c r="I56" s="130" t="s">
        <v>723</v>
      </c>
      <c r="J56" s="132"/>
    </row>
    <row r="57" spans="2:10" s="104" customFormat="1" ht="28.5" customHeight="1" hidden="1">
      <c r="B57" s="101" t="s">
        <v>590</v>
      </c>
      <c r="C57" s="129" t="s">
        <v>424</v>
      </c>
      <c r="D57" s="129" t="s">
        <v>745</v>
      </c>
      <c r="E57" s="130" t="s">
        <v>573</v>
      </c>
      <c r="F57" s="133"/>
      <c r="G57" s="133"/>
      <c r="H57" s="133" t="s">
        <v>758</v>
      </c>
      <c r="I57" s="133"/>
      <c r="J57" s="134">
        <f aca="true" t="shared" si="6" ref="J57:J58">J58</f>
        <v>0</v>
      </c>
    </row>
    <row r="58" spans="2:10" s="104" customFormat="1" ht="81.75" customHeight="1" hidden="1">
      <c r="B58" s="106" t="s">
        <v>408</v>
      </c>
      <c r="C58" s="129" t="s">
        <v>424</v>
      </c>
      <c r="D58" s="129" t="s">
        <v>745</v>
      </c>
      <c r="E58" s="130" t="s">
        <v>573</v>
      </c>
      <c r="F58" s="133"/>
      <c r="G58" s="133"/>
      <c r="H58" s="133" t="s">
        <v>758</v>
      </c>
      <c r="I58" s="133" t="s">
        <v>409</v>
      </c>
      <c r="J58" s="134">
        <f t="shared" si="6"/>
        <v>0</v>
      </c>
    </row>
    <row r="59" spans="2:10" s="104" customFormat="1" ht="93.75" customHeight="1" hidden="1">
      <c r="B59" s="106" t="s">
        <v>410</v>
      </c>
      <c r="C59" s="129" t="s">
        <v>424</v>
      </c>
      <c r="D59" s="129" t="s">
        <v>745</v>
      </c>
      <c r="E59" s="130" t="s">
        <v>573</v>
      </c>
      <c r="F59" s="133"/>
      <c r="G59" s="133"/>
      <c r="H59" s="133" t="s">
        <v>758</v>
      </c>
      <c r="I59" s="133" t="s">
        <v>411</v>
      </c>
      <c r="J59" s="134"/>
    </row>
    <row r="60" spans="2:10" s="104" customFormat="1" ht="262.5" hidden="1">
      <c r="B60" s="111" t="s">
        <v>518</v>
      </c>
      <c r="C60" s="135" t="s">
        <v>424</v>
      </c>
      <c r="D60" s="135" t="s">
        <v>745</v>
      </c>
      <c r="E60" s="133" t="s">
        <v>573</v>
      </c>
      <c r="F60" s="133" t="s">
        <v>377</v>
      </c>
      <c r="G60" s="133" t="s">
        <v>493</v>
      </c>
      <c r="H60" s="133" t="s">
        <v>759</v>
      </c>
      <c r="I60" s="133"/>
      <c r="J60" s="136">
        <f>J61+J63+J65</f>
        <v>0</v>
      </c>
    </row>
    <row r="61" spans="2:10" s="104" customFormat="1" ht="59.25" customHeight="1" hidden="1">
      <c r="B61" s="108" t="s">
        <v>384</v>
      </c>
      <c r="C61" s="129" t="s">
        <v>424</v>
      </c>
      <c r="D61" s="129" t="s">
        <v>745</v>
      </c>
      <c r="E61" s="130" t="s">
        <v>573</v>
      </c>
      <c r="F61" s="130" t="s">
        <v>377</v>
      </c>
      <c r="G61" s="130" t="s">
        <v>493</v>
      </c>
      <c r="H61" s="130" t="s">
        <v>759</v>
      </c>
      <c r="I61" s="130" t="s">
        <v>385</v>
      </c>
      <c r="J61" s="131">
        <f>J62</f>
        <v>0</v>
      </c>
    </row>
    <row r="62" spans="2:10" s="104" customFormat="1" ht="27" customHeight="1" hidden="1">
      <c r="B62" s="108" t="s">
        <v>386</v>
      </c>
      <c r="C62" s="129" t="s">
        <v>424</v>
      </c>
      <c r="D62" s="129" t="s">
        <v>745</v>
      </c>
      <c r="E62" s="130" t="s">
        <v>573</v>
      </c>
      <c r="F62" s="130" t="s">
        <v>377</v>
      </c>
      <c r="G62" s="130" t="s">
        <v>493</v>
      </c>
      <c r="H62" s="130" t="s">
        <v>759</v>
      </c>
      <c r="I62" s="130" t="s">
        <v>387</v>
      </c>
      <c r="J62" s="131"/>
    </row>
    <row r="63" spans="2:10" s="104" customFormat="1" ht="25.5" customHeight="1" hidden="1">
      <c r="B63" s="108" t="s">
        <v>388</v>
      </c>
      <c r="C63" s="129" t="s">
        <v>424</v>
      </c>
      <c r="D63" s="129" t="s">
        <v>745</v>
      </c>
      <c r="E63" s="130" t="s">
        <v>573</v>
      </c>
      <c r="F63" s="130" t="s">
        <v>377</v>
      </c>
      <c r="G63" s="130" t="s">
        <v>493</v>
      </c>
      <c r="H63" s="130" t="s">
        <v>759</v>
      </c>
      <c r="I63" s="130" t="s">
        <v>389</v>
      </c>
      <c r="J63" s="131">
        <f>J64</f>
        <v>0</v>
      </c>
    </row>
    <row r="64" spans="2:10" s="104" customFormat="1" ht="31.5" customHeight="1" hidden="1">
      <c r="B64" s="108" t="s">
        <v>390</v>
      </c>
      <c r="C64" s="129" t="s">
        <v>424</v>
      </c>
      <c r="D64" s="129" t="s">
        <v>745</v>
      </c>
      <c r="E64" s="130" t="s">
        <v>573</v>
      </c>
      <c r="F64" s="130" t="s">
        <v>377</v>
      </c>
      <c r="G64" s="130" t="s">
        <v>493</v>
      </c>
      <c r="H64" s="130" t="s">
        <v>759</v>
      </c>
      <c r="I64" s="130" t="s">
        <v>391</v>
      </c>
      <c r="J64" s="131"/>
    </row>
    <row r="65" spans="2:10" s="104" customFormat="1" ht="18.75" hidden="1">
      <c r="B65" s="106" t="s">
        <v>412</v>
      </c>
      <c r="C65" s="129" t="s">
        <v>424</v>
      </c>
      <c r="D65" s="129" t="s">
        <v>745</v>
      </c>
      <c r="E65" s="130" t="s">
        <v>573</v>
      </c>
      <c r="F65" s="130" t="s">
        <v>377</v>
      </c>
      <c r="G65" s="130" t="s">
        <v>493</v>
      </c>
      <c r="H65" s="130" t="s">
        <v>759</v>
      </c>
      <c r="I65" s="130" t="s">
        <v>393</v>
      </c>
      <c r="J65" s="131">
        <f>J66+J67</f>
        <v>0</v>
      </c>
    </row>
    <row r="66" spans="2:10" s="104" customFormat="1" ht="37.5" hidden="1">
      <c r="B66" s="106" t="s">
        <v>413</v>
      </c>
      <c r="C66" s="129" t="s">
        <v>424</v>
      </c>
      <c r="D66" s="129" t="s">
        <v>745</v>
      </c>
      <c r="E66" s="130" t="s">
        <v>573</v>
      </c>
      <c r="F66" s="130" t="s">
        <v>377</v>
      </c>
      <c r="G66" s="130" t="s">
        <v>493</v>
      </c>
      <c r="H66" s="130" t="s">
        <v>759</v>
      </c>
      <c r="I66" s="130" t="s">
        <v>395</v>
      </c>
      <c r="J66" s="131"/>
    </row>
    <row r="67" spans="2:10" s="104" customFormat="1" ht="37.5" hidden="1">
      <c r="B67" s="106" t="s">
        <v>429</v>
      </c>
      <c r="C67" s="129" t="s">
        <v>424</v>
      </c>
      <c r="D67" s="129" t="s">
        <v>745</v>
      </c>
      <c r="E67" s="130" t="s">
        <v>573</v>
      </c>
      <c r="F67" s="130" t="s">
        <v>377</v>
      </c>
      <c r="G67" s="130" t="s">
        <v>493</v>
      </c>
      <c r="H67" s="130" t="s">
        <v>759</v>
      </c>
      <c r="I67" s="130" t="s">
        <v>398</v>
      </c>
      <c r="J67" s="131"/>
    </row>
    <row r="68" spans="2:10" s="104" customFormat="1" ht="44.25" customHeight="1" hidden="1">
      <c r="B68" s="101" t="s">
        <v>594</v>
      </c>
      <c r="C68" s="126" t="s">
        <v>424</v>
      </c>
      <c r="D68" s="126" t="s">
        <v>745</v>
      </c>
      <c r="E68" s="127" t="s">
        <v>573</v>
      </c>
      <c r="F68" s="137"/>
      <c r="G68" s="137"/>
      <c r="H68" s="137" t="s">
        <v>760</v>
      </c>
      <c r="I68" s="137"/>
      <c r="J68" s="128">
        <f>J69+J73+J75</f>
        <v>0</v>
      </c>
    </row>
    <row r="69" spans="2:10" s="104" customFormat="1" ht="131.25" hidden="1">
      <c r="B69" s="108" t="s">
        <v>384</v>
      </c>
      <c r="C69" s="129" t="s">
        <v>424</v>
      </c>
      <c r="D69" s="129" t="s">
        <v>745</v>
      </c>
      <c r="E69" s="130" t="s">
        <v>573</v>
      </c>
      <c r="F69" s="138"/>
      <c r="G69" s="138"/>
      <c r="H69" s="138" t="s">
        <v>760</v>
      </c>
      <c r="I69" s="138" t="s">
        <v>385</v>
      </c>
      <c r="J69" s="131">
        <f>J72+J70</f>
        <v>0</v>
      </c>
    </row>
    <row r="70" spans="2:10" s="104" customFormat="1" ht="37.5" hidden="1">
      <c r="B70" s="108" t="s">
        <v>596</v>
      </c>
      <c r="C70" s="129" t="s">
        <v>424</v>
      </c>
      <c r="D70" s="129" t="s">
        <v>745</v>
      </c>
      <c r="E70" s="130" t="s">
        <v>573</v>
      </c>
      <c r="F70" s="138"/>
      <c r="G70" s="138"/>
      <c r="H70" s="138" t="s">
        <v>760</v>
      </c>
      <c r="I70" s="138" t="s">
        <v>597</v>
      </c>
      <c r="J70" s="131">
        <f>J71</f>
        <v>0</v>
      </c>
    </row>
    <row r="71" spans="2:10" s="104" customFormat="1" ht="75" hidden="1">
      <c r="B71" s="108" t="s">
        <v>598</v>
      </c>
      <c r="C71" s="129" t="s">
        <v>424</v>
      </c>
      <c r="D71" s="129" t="s">
        <v>745</v>
      </c>
      <c r="E71" s="130" t="s">
        <v>573</v>
      </c>
      <c r="F71" s="138"/>
      <c r="G71" s="138"/>
      <c r="H71" s="138" t="s">
        <v>760</v>
      </c>
      <c r="I71" s="138" t="s">
        <v>599</v>
      </c>
      <c r="J71" s="131"/>
    </row>
    <row r="72" spans="2:10" s="104" customFormat="1" ht="75" hidden="1">
      <c r="B72" s="110" t="s">
        <v>600</v>
      </c>
      <c r="C72" s="129" t="s">
        <v>424</v>
      </c>
      <c r="D72" s="129" t="s">
        <v>745</v>
      </c>
      <c r="E72" s="130" t="s">
        <v>573</v>
      </c>
      <c r="F72" s="138"/>
      <c r="G72" s="138"/>
      <c r="H72" s="138" t="s">
        <v>760</v>
      </c>
      <c r="I72" s="138" t="s">
        <v>601</v>
      </c>
      <c r="J72" s="131"/>
    </row>
    <row r="73" spans="2:10" s="104" customFormat="1" ht="45.75" customHeight="1" hidden="1">
      <c r="B73" s="108" t="s">
        <v>388</v>
      </c>
      <c r="C73" s="129" t="s">
        <v>424</v>
      </c>
      <c r="D73" s="129" t="s">
        <v>745</v>
      </c>
      <c r="E73" s="130" t="s">
        <v>573</v>
      </c>
      <c r="F73" s="138"/>
      <c r="G73" s="138"/>
      <c r="H73" s="138" t="s">
        <v>760</v>
      </c>
      <c r="I73" s="138" t="s">
        <v>389</v>
      </c>
      <c r="J73" s="131">
        <f>J74</f>
        <v>0</v>
      </c>
    </row>
    <row r="74" spans="2:10" s="104" customFormat="1" ht="58.5" customHeight="1" hidden="1">
      <c r="B74" s="108" t="s">
        <v>390</v>
      </c>
      <c r="C74" s="129" t="s">
        <v>424</v>
      </c>
      <c r="D74" s="129" t="s">
        <v>745</v>
      </c>
      <c r="E74" s="130" t="s">
        <v>573</v>
      </c>
      <c r="F74" s="138"/>
      <c r="G74" s="138"/>
      <c r="H74" s="138" t="s">
        <v>760</v>
      </c>
      <c r="I74" s="138" t="s">
        <v>391</v>
      </c>
      <c r="J74" s="131"/>
    </row>
    <row r="75" spans="2:10" s="104" customFormat="1" ht="27" customHeight="1" hidden="1">
      <c r="B75" s="106" t="s">
        <v>412</v>
      </c>
      <c r="C75" s="129" t="s">
        <v>424</v>
      </c>
      <c r="D75" s="129" t="s">
        <v>745</v>
      </c>
      <c r="E75" s="130" t="s">
        <v>573</v>
      </c>
      <c r="F75" s="138"/>
      <c r="G75" s="138"/>
      <c r="H75" s="138" t="s">
        <v>760</v>
      </c>
      <c r="I75" s="138" t="s">
        <v>393</v>
      </c>
      <c r="J75" s="131">
        <f>J76+J77+J78</f>
        <v>0</v>
      </c>
    </row>
    <row r="76" spans="2:10" s="104" customFormat="1" ht="37.5" hidden="1">
      <c r="B76" s="106" t="s">
        <v>413</v>
      </c>
      <c r="C76" s="129" t="s">
        <v>424</v>
      </c>
      <c r="D76" s="129" t="s">
        <v>745</v>
      </c>
      <c r="E76" s="130" t="s">
        <v>573</v>
      </c>
      <c r="F76" s="138"/>
      <c r="G76" s="138"/>
      <c r="H76" s="138" t="s">
        <v>760</v>
      </c>
      <c r="I76" s="138" t="s">
        <v>395</v>
      </c>
      <c r="J76" s="131"/>
    </row>
    <row r="77" spans="2:10" s="104" customFormat="1" ht="37.5" hidden="1">
      <c r="B77" s="106" t="s">
        <v>429</v>
      </c>
      <c r="C77" s="129" t="s">
        <v>424</v>
      </c>
      <c r="D77" s="129" t="s">
        <v>745</v>
      </c>
      <c r="E77" s="130" t="s">
        <v>573</v>
      </c>
      <c r="F77" s="138"/>
      <c r="G77" s="138"/>
      <c r="H77" s="138" t="s">
        <v>760</v>
      </c>
      <c r="I77" s="130" t="s">
        <v>398</v>
      </c>
      <c r="J77" s="131"/>
    </row>
    <row r="78" spans="2:10" s="104" customFormat="1" ht="22.5" customHeight="1" hidden="1">
      <c r="B78" s="106" t="s">
        <v>414</v>
      </c>
      <c r="C78" s="129" t="s">
        <v>424</v>
      </c>
      <c r="D78" s="129" t="s">
        <v>745</v>
      </c>
      <c r="E78" s="130" t="s">
        <v>573</v>
      </c>
      <c r="F78" s="138"/>
      <c r="G78" s="138"/>
      <c r="H78" s="138" t="s">
        <v>760</v>
      </c>
      <c r="I78" s="130" t="s">
        <v>415</v>
      </c>
      <c r="J78" s="131"/>
    </row>
    <row r="79" spans="2:10" s="104" customFormat="1" ht="121.5" customHeight="1" hidden="1">
      <c r="B79" s="101" t="s">
        <v>608</v>
      </c>
      <c r="C79" s="129" t="s">
        <v>424</v>
      </c>
      <c r="D79" s="129" t="s">
        <v>745</v>
      </c>
      <c r="E79" s="130" t="s">
        <v>573</v>
      </c>
      <c r="F79" s="138"/>
      <c r="G79" s="138"/>
      <c r="H79" s="138" t="s">
        <v>761</v>
      </c>
      <c r="I79" s="130"/>
      <c r="J79" s="131">
        <f aca="true" t="shared" si="7" ref="J79:J80">J80</f>
        <v>0</v>
      </c>
    </row>
    <row r="80" spans="2:10" s="104" customFormat="1" ht="37.5" hidden="1">
      <c r="B80" s="108" t="s">
        <v>388</v>
      </c>
      <c r="C80" s="129" t="s">
        <v>424</v>
      </c>
      <c r="D80" s="129" t="s">
        <v>745</v>
      </c>
      <c r="E80" s="130" t="s">
        <v>573</v>
      </c>
      <c r="F80" s="138"/>
      <c r="G80" s="138"/>
      <c r="H80" s="138" t="s">
        <v>761</v>
      </c>
      <c r="I80" s="130" t="s">
        <v>389</v>
      </c>
      <c r="J80" s="131">
        <f t="shared" si="7"/>
        <v>0</v>
      </c>
    </row>
    <row r="81" spans="2:10" s="104" customFormat="1" ht="56.25" hidden="1">
      <c r="B81" s="108" t="s">
        <v>390</v>
      </c>
      <c r="C81" s="129" t="s">
        <v>424</v>
      </c>
      <c r="D81" s="129" t="s">
        <v>745</v>
      </c>
      <c r="E81" s="130" t="s">
        <v>573</v>
      </c>
      <c r="F81" s="138"/>
      <c r="G81" s="138"/>
      <c r="H81" s="138" t="s">
        <v>761</v>
      </c>
      <c r="I81" s="130" t="s">
        <v>391</v>
      </c>
      <c r="J81" s="131"/>
    </row>
    <row r="82" spans="2:10" s="104" customFormat="1" ht="27.75" customHeight="1" hidden="1">
      <c r="B82" s="101" t="s">
        <v>688</v>
      </c>
      <c r="C82" s="129" t="s">
        <v>424</v>
      </c>
      <c r="D82" s="129" t="s">
        <v>745</v>
      </c>
      <c r="E82" s="130" t="s">
        <v>573</v>
      </c>
      <c r="F82" s="130" t="s">
        <v>482</v>
      </c>
      <c r="G82" s="130" t="s">
        <v>379</v>
      </c>
      <c r="H82" s="130" t="s">
        <v>762</v>
      </c>
      <c r="I82" s="130"/>
      <c r="J82" s="131">
        <f aca="true" t="shared" si="8" ref="J82:J83">J83</f>
        <v>0</v>
      </c>
    </row>
    <row r="83" spans="2:10" s="104" customFormat="1" ht="29.25" customHeight="1" hidden="1">
      <c r="B83" s="108" t="s">
        <v>388</v>
      </c>
      <c r="C83" s="129" t="s">
        <v>424</v>
      </c>
      <c r="D83" s="129" t="s">
        <v>745</v>
      </c>
      <c r="E83" s="130" t="s">
        <v>573</v>
      </c>
      <c r="F83" s="130" t="s">
        <v>482</v>
      </c>
      <c r="G83" s="130" t="s">
        <v>379</v>
      </c>
      <c r="H83" s="130" t="s">
        <v>762</v>
      </c>
      <c r="I83" s="130" t="s">
        <v>389</v>
      </c>
      <c r="J83" s="131">
        <f t="shared" si="8"/>
        <v>0</v>
      </c>
    </row>
    <row r="84" spans="2:10" s="104" customFormat="1" ht="32.25" customHeight="1" hidden="1">
      <c r="B84" s="108" t="s">
        <v>390</v>
      </c>
      <c r="C84" s="129" t="s">
        <v>424</v>
      </c>
      <c r="D84" s="129" t="s">
        <v>745</v>
      </c>
      <c r="E84" s="130" t="s">
        <v>573</v>
      </c>
      <c r="F84" s="130" t="s">
        <v>482</v>
      </c>
      <c r="G84" s="130" t="s">
        <v>379</v>
      </c>
      <c r="H84" s="130" t="s">
        <v>762</v>
      </c>
      <c r="I84" s="130" t="s">
        <v>391</v>
      </c>
      <c r="J84" s="131"/>
    </row>
    <row r="85" spans="2:10" s="104" customFormat="1" ht="87.75" customHeight="1" hidden="1">
      <c r="B85" s="111" t="s">
        <v>649</v>
      </c>
      <c r="C85" s="129" t="s">
        <v>424</v>
      </c>
      <c r="D85" s="129" t="s">
        <v>745</v>
      </c>
      <c r="E85" s="130" t="s">
        <v>573</v>
      </c>
      <c r="F85" s="130"/>
      <c r="G85" s="130"/>
      <c r="H85" s="130" t="s">
        <v>763</v>
      </c>
      <c r="I85" s="130"/>
      <c r="J85" s="131">
        <f aca="true" t="shared" si="9" ref="J85:J86">J86</f>
        <v>0</v>
      </c>
    </row>
    <row r="86" spans="2:10" s="104" customFormat="1" ht="38.25" customHeight="1" hidden="1">
      <c r="B86" s="108" t="s">
        <v>388</v>
      </c>
      <c r="C86" s="129" t="s">
        <v>424</v>
      </c>
      <c r="D86" s="129" t="s">
        <v>745</v>
      </c>
      <c r="E86" s="130" t="s">
        <v>573</v>
      </c>
      <c r="F86" s="130"/>
      <c r="G86" s="130"/>
      <c r="H86" s="130" t="s">
        <v>763</v>
      </c>
      <c r="I86" s="130" t="s">
        <v>389</v>
      </c>
      <c r="J86" s="131">
        <f t="shared" si="9"/>
        <v>0</v>
      </c>
    </row>
    <row r="87" spans="2:10" s="104" customFormat="1" ht="56.25" customHeight="1" hidden="1">
      <c r="B87" s="108" t="s">
        <v>390</v>
      </c>
      <c r="C87" s="129" t="s">
        <v>424</v>
      </c>
      <c r="D87" s="129" t="s">
        <v>745</v>
      </c>
      <c r="E87" s="130" t="s">
        <v>573</v>
      </c>
      <c r="F87" s="130"/>
      <c r="G87" s="130"/>
      <c r="H87" s="130" t="s">
        <v>763</v>
      </c>
      <c r="I87" s="130" t="s">
        <v>391</v>
      </c>
      <c r="J87" s="131"/>
    </row>
    <row r="88" spans="2:10" s="104" customFormat="1" ht="24" customHeight="1" hidden="1">
      <c r="B88" s="101" t="s">
        <v>547</v>
      </c>
      <c r="C88" s="129" t="s">
        <v>424</v>
      </c>
      <c r="D88" s="129" t="s">
        <v>745</v>
      </c>
      <c r="E88" s="130" t="s">
        <v>573</v>
      </c>
      <c r="F88" s="130"/>
      <c r="G88" s="130"/>
      <c r="H88" s="130" t="s">
        <v>764</v>
      </c>
      <c r="I88" s="130"/>
      <c r="J88" s="131">
        <f aca="true" t="shared" si="10" ref="J88:J89">J89</f>
        <v>0</v>
      </c>
    </row>
    <row r="89" spans="2:10" s="104" customFormat="1" ht="42.75" customHeight="1" hidden="1">
      <c r="B89" s="108" t="s">
        <v>388</v>
      </c>
      <c r="C89" s="129" t="s">
        <v>424</v>
      </c>
      <c r="D89" s="129" t="s">
        <v>745</v>
      </c>
      <c r="E89" s="130" t="s">
        <v>573</v>
      </c>
      <c r="F89" s="130"/>
      <c r="G89" s="130"/>
      <c r="H89" s="130" t="s">
        <v>764</v>
      </c>
      <c r="I89" s="130" t="s">
        <v>389</v>
      </c>
      <c r="J89" s="131">
        <f t="shared" si="10"/>
        <v>0</v>
      </c>
    </row>
    <row r="90" spans="2:10" s="104" customFormat="1" ht="56.25" customHeight="1" hidden="1">
      <c r="B90" s="108" t="s">
        <v>390</v>
      </c>
      <c r="C90" s="129" t="s">
        <v>424</v>
      </c>
      <c r="D90" s="129" t="s">
        <v>745</v>
      </c>
      <c r="E90" s="130" t="s">
        <v>573</v>
      </c>
      <c r="F90" s="130"/>
      <c r="G90" s="130"/>
      <c r="H90" s="130" t="s">
        <v>764</v>
      </c>
      <c r="I90" s="130" t="s">
        <v>391</v>
      </c>
      <c r="J90" s="131"/>
    </row>
    <row r="91" spans="2:10" s="104" customFormat="1" ht="41.25" customHeight="1" hidden="1">
      <c r="B91" s="101" t="s">
        <v>549</v>
      </c>
      <c r="C91" s="129" t="s">
        <v>424</v>
      </c>
      <c r="D91" s="129" t="s">
        <v>745</v>
      </c>
      <c r="E91" s="130" t="s">
        <v>573</v>
      </c>
      <c r="F91" s="130"/>
      <c r="G91" s="130"/>
      <c r="H91" s="130" t="s">
        <v>765</v>
      </c>
      <c r="I91" s="130"/>
      <c r="J91" s="131">
        <f aca="true" t="shared" si="11" ref="J91:J92">J92</f>
        <v>0</v>
      </c>
    </row>
    <row r="92" spans="2:10" s="104" customFormat="1" ht="45" customHeight="1" hidden="1">
      <c r="B92" s="108" t="s">
        <v>388</v>
      </c>
      <c r="C92" s="129" t="s">
        <v>424</v>
      </c>
      <c r="D92" s="129" t="s">
        <v>745</v>
      </c>
      <c r="E92" s="130" t="s">
        <v>573</v>
      </c>
      <c r="F92" s="130"/>
      <c r="G92" s="130"/>
      <c r="H92" s="130" t="s">
        <v>765</v>
      </c>
      <c r="I92" s="130" t="s">
        <v>389</v>
      </c>
      <c r="J92" s="131">
        <f t="shared" si="11"/>
        <v>0</v>
      </c>
    </row>
    <row r="93" spans="2:10" s="104" customFormat="1" ht="56.25" customHeight="1" hidden="1">
      <c r="B93" s="108" t="s">
        <v>390</v>
      </c>
      <c r="C93" s="129" t="s">
        <v>424</v>
      </c>
      <c r="D93" s="129" t="s">
        <v>745</v>
      </c>
      <c r="E93" s="130" t="s">
        <v>573</v>
      </c>
      <c r="F93" s="130"/>
      <c r="G93" s="130"/>
      <c r="H93" s="130" t="s">
        <v>765</v>
      </c>
      <c r="I93" s="130" t="s">
        <v>391</v>
      </c>
      <c r="J93" s="131"/>
    </row>
    <row r="94" spans="2:10" s="104" customFormat="1" ht="71.25" customHeight="1" hidden="1">
      <c r="B94" s="101" t="s">
        <v>766</v>
      </c>
      <c r="C94" s="129" t="s">
        <v>424</v>
      </c>
      <c r="D94" s="129" t="s">
        <v>745</v>
      </c>
      <c r="E94" s="130" t="s">
        <v>573</v>
      </c>
      <c r="F94" s="130"/>
      <c r="G94" s="130"/>
      <c r="H94" s="130" t="s">
        <v>767</v>
      </c>
      <c r="I94" s="130"/>
      <c r="J94" s="131">
        <f aca="true" t="shared" si="12" ref="J94:J95">J95</f>
        <v>0</v>
      </c>
    </row>
    <row r="95" spans="2:10" s="104" customFormat="1" ht="32.25" customHeight="1" hidden="1">
      <c r="B95" s="106" t="s">
        <v>408</v>
      </c>
      <c r="C95" s="129" t="s">
        <v>424</v>
      </c>
      <c r="D95" s="129" t="s">
        <v>745</v>
      </c>
      <c r="E95" s="130" t="s">
        <v>573</v>
      </c>
      <c r="F95" s="130"/>
      <c r="G95" s="130"/>
      <c r="H95" s="130" t="s">
        <v>767</v>
      </c>
      <c r="I95" s="130" t="s">
        <v>409</v>
      </c>
      <c r="J95" s="131">
        <f t="shared" si="12"/>
        <v>0</v>
      </c>
    </row>
    <row r="96" spans="2:10" s="104" customFormat="1" ht="15" customHeight="1" hidden="1">
      <c r="B96" s="106" t="s">
        <v>420</v>
      </c>
      <c r="C96" s="129" t="s">
        <v>424</v>
      </c>
      <c r="D96" s="129" t="s">
        <v>745</v>
      </c>
      <c r="E96" s="130" t="s">
        <v>573</v>
      </c>
      <c r="F96" s="130"/>
      <c r="G96" s="130"/>
      <c r="H96" s="130" t="s">
        <v>767</v>
      </c>
      <c r="I96" s="130" t="s">
        <v>421</v>
      </c>
      <c r="J96" s="131"/>
    </row>
    <row r="97" spans="2:10" s="104" customFormat="1" ht="45" customHeight="1" hidden="1">
      <c r="B97" s="101" t="s">
        <v>536</v>
      </c>
      <c r="C97" s="129" t="s">
        <v>424</v>
      </c>
      <c r="D97" s="129" t="s">
        <v>745</v>
      </c>
      <c r="E97" s="130" t="s">
        <v>573</v>
      </c>
      <c r="F97" s="130"/>
      <c r="G97" s="130"/>
      <c r="H97" s="130" t="s">
        <v>768</v>
      </c>
      <c r="I97" s="130"/>
      <c r="J97" s="131">
        <f>J100+J98</f>
        <v>0</v>
      </c>
    </row>
    <row r="98" spans="2:10" s="104" customFormat="1" ht="25.5" customHeight="1" hidden="1">
      <c r="B98" s="108" t="s">
        <v>388</v>
      </c>
      <c r="C98" s="129" t="s">
        <v>424</v>
      </c>
      <c r="D98" s="129" t="s">
        <v>745</v>
      </c>
      <c r="E98" s="130" t="s">
        <v>573</v>
      </c>
      <c r="F98" s="130"/>
      <c r="G98" s="130"/>
      <c r="H98" s="130" t="s">
        <v>768</v>
      </c>
      <c r="I98" s="130" t="s">
        <v>389</v>
      </c>
      <c r="J98" s="131">
        <f>J99</f>
        <v>0</v>
      </c>
    </row>
    <row r="99" spans="2:10" s="104" customFormat="1" ht="27" customHeight="1" hidden="1">
      <c r="B99" s="108" t="s">
        <v>390</v>
      </c>
      <c r="C99" s="129" t="s">
        <v>424</v>
      </c>
      <c r="D99" s="129" t="s">
        <v>745</v>
      </c>
      <c r="E99" s="130" t="s">
        <v>573</v>
      </c>
      <c r="F99" s="130"/>
      <c r="G99" s="130"/>
      <c r="H99" s="130" t="s">
        <v>768</v>
      </c>
      <c r="I99" s="130" t="s">
        <v>391</v>
      </c>
      <c r="J99" s="131">
        <f>16707353-16707353</f>
        <v>0</v>
      </c>
    </row>
    <row r="100" spans="2:10" s="104" customFormat="1" ht="18" customHeight="1" hidden="1">
      <c r="B100" s="106" t="s">
        <v>392</v>
      </c>
      <c r="C100" s="129" t="s">
        <v>424</v>
      </c>
      <c r="D100" s="129" t="s">
        <v>745</v>
      </c>
      <c r="E100" s="130" t="s">
        <v>573</v>
      </c>
      <c r="F100" s="130"/>
      <c r="G100" s="130"/>
      <c r="H100" s="130" t="s">
        <v>768</v>
      </c>
      <c r="I100" s="130" t="s">
        <v>393</v>
      </c>
      <c r="J100" s="131">
        <f>J101</f>
        <v>0</v>
      </c>
    </row>
    <row r="101" spans="2:10" s="104" customFormat="1" ht="42.75" customHeight="1" hidden="1">
      <c r="B101" s="106" t="s">
        <v>612</v>
      </c>
      <c r="C101" s="129" t="s">
        <v>424</v>
      </c>
      <c r="D101" s="129" t="s">
        <v>745</v>
      </c>
      <c r="E101" s="130" t="s">
        <v>573</v>
      </c>
      <c r="F101" s="130"/>
      <c r="G101" s="130"/>
      <c r="H101" s="130" t="s">
        <v>768</v>
      </c>
      <c r="I101" s="130" t="s">
        <v>613</v>
      </c>
      <c r="J101" s="131"/>
    </row>
    <row r="102" spans="2:10" s="104" customFormat="1" ht="42.75" customHeight="1" hidden="1">
      <c r="B102" s="101" t="s">
        <v>538</v>
      </c>
      <c r="C102" s="129" t="s">
        <v>424</v>
      </c>
      <c r="D102" s="129" t="s">
        <v>745</v>
      </c>
      <c r="E102" s="130" t="s">
        <v>573</v>
      </c>
      <c r="F102" s="130"/>
      <c r="G102" s="130"/>
      <c r="H102" s="130" t="s">
        <v>769</v>
      </c>
      <c r="I102" s="130"/>
      <c r="J102" s="131">
        <f aca="true" t="shared" si="13" ref="J102:J103">J103</f>
        <v>0</v>
      </c>
    </row>
    <row r="103" spans="2:10" s="104" customFormat="1" ht="34.5" customHeight="1" hidden="1">
      <c r="B103" s="108" t="s">
        <v>388</v>
      </c>
      <c r="C103" s="129" t="s">
        <v>424</v>
      </c>
      <c r="D103" s="129" t="s">
        <v>745</v>
      </c>
      <c r="E103" s="130" t="s">
        <v>573</v>
      </c>
      <c r="F103" s="130"/>
      <c r="G103" s="130"/>
      <c r="H103" s="130" t="s">
        <v>769</v>
      </c>
      <c r="I103" s="130" t="s">
        <v>389</v>
      </c>
      <c r="J103" s="131">
        <f t="shared" si="13"/>
        <v>0</v>
      </c>
    </row>
    <row r="104" spans="2:10" s="104" customFormat="1" ht="33" customHeight="1" hidden="1">
      <c r="B104" s="108" t="s">
        <v>390</v>
      </c>
      <c r="C104" s="129" t="s">
        <v>424</v>
      </c>
      <c r="D104" s="129" t="s">
        <v>745</v>
      </c>
      <c r="E104" s="130" t="s">
        <v>573</v>
      </c>
      <c r="F104" s="130"/>
      <c r="G104" s="130"/>
      <c r="H104" s="130" t="s">
        <v>769</v>
      </c>
      <c r="I104" s="130" t="s">
        <v>391</v>
      </c>
      <c r="J104" s="131">
        <f>5293566.06-5293566.06</f>
        <v>0</v>
      </c>
    </row>
    <row r="105" spans="2:10" s="104" customFormat="1" ht="48" customHeight="1" hidden="1">
      <c r="B105" s="111" t="s">
        <v>694</v>
      </c>
      <c r="C105" s="126" t="s">
        <v>424</v>
      </c>
      <c r="D105" s="126" t="s">
        <v>745</v>
      </c>
      <c r="E105" s="127" t="s">
        <v>573</v>
      </c>
      <c r="F105" s="127" t="s">
        <v>482</v>
      </c>
      <c r="G105" s="127" t="s">
        <v>379</v>
      </c>
      <c r="H105" s="127" t="s">
        <v>770</v>
      </c>
      <c r="I105" s="127"/>
      <c r="J105" s="128">
        <f aca="true" t="shared" si="14" ref="J105:J106">J106</f>
        <v>0</v>
      </c>
    </row>
    <row r="106" spans="2:10" s="104" customFormat="1" ht="42.75" customHeight="1" hidden="1">
      <c r="B106" s="106" t="s">
        <v>684</v>
      </c>
      <c r="C106" s="129" t="s">
        <v>424</v>
      </c>
      <c r="D106" s="129" t="s">
        <v>745</v>
      </c>
      <c r="E106" s="130" t="s">
        <v>573</v>
      </c>
      <c r="F106" s="130" t="s">
        <v>482</v>
      </c>
      <c r="G106" s="130" t="s">
        <v>379</v>
      </c>
      <c r="H106" s="130" t="s">
        <v>770</v>
      </c>
      <c r="I106" s="130" t="s">
        <v>464</v>
      </c>
      <c r="J106" s="131">
        <f t="shared" si="14"/>
        <v>0</v>
      </c>
    </row>
    <row r="107" spans="2:10" s="104" customFormat="1" ht="61.5" customHeight="1" hidden="1">
      <c r="B107" s="106" t="s">
        <v>692</v>
      </c>
      <c r="C107" s="129" t="s">
        <v>424</v>
      </c>
      <c r="D107" s="129" t="s">
        <v>745</v>
      </c>
      <c r="E107" s="130" t="s">
        <v>573</v>
      </c>
      <c r="F107" s="130" t="s">
        <v>482</v>
      </c>
      <c r="G107" s="130" t="s">
        <v>379</v>
      </c>
      <c r="H107" s="130" t="s">
        <v>770</v>
      </c>
      <c r="I107" s="130" t="s">
        <v>693</v>
      </c>
      <c r="J107" s="131"/>
    </row>
    <row r="108" spans="2:10" s="104" customFormat="1" ht="42" customHeight="1">
      <c r="B108" s="101" t="s">
        <v>682</v>
      </c>
      <c r="C108" s="126" t="s">
        <v>424</v>
      </c>
      <c r="D108" s="126" t="s">
        <v>745</v>
      </c>
      <c r="E108" s="127" t="s">
        <v>573</v>
      </c>
      <c r="F108" s="127" t="s">
        <v>482</v>
      </c>
      <c r="G108" s="127" t="s">
        <v>377</v>
      </c>
      <c r="H108" s="127" t="s">
        <v>771</v>
      </c>
      <c r="I108" s="127"/>
      <c r="J108" s="128">
        <f aca="true" t="shared" si="15" ref="J108:J109">J109</f>
        <v>360000</v>
      </c>
    </row>
    <row r="109" spans="2:10" s="104" customFormat="1" ht="36.75" customHeight="1">
      <c r="B109" s="106" t="s">
        <v>684</v>
      </c>
      <c r="C109" s="129" t="s">
        <v>424</v>
      </c>
      <c r="D109" s="129" t="s">
        <v>745</v>
      </c>
      <c r="E109" s="130" t="s">
        <v>573</v>
      </c>
      <c r="F109" s="130" t="s">
        <v>482</v>
      </c>
      <c r="G109" s="130" t="s">
        <v>377</v>
      </c>
      <c r="H109" s="130" t="s">
        <v>771</v>
      </c>
      <c r="I109" s="130" t="s">
        <v>464</v>
      </c>
      <c r="J109" s="131">
        <f t="shared" si="15"/>
        <v>360000</v>
      </c>
    </row>
    <row r="110" spans="2:10" s="104" customFormat="1" ht="41.25" customHeight="1">
      <c r="B110" s="106" t="s">
        <v>685</v>
      </c>
      <c r="C110" s="129" t="s">
        <v>424</v>
      </c>
      <c r="D110" s="129" t="s">
        <v>745</v>
      </c>
      <c r="E110" s="130" t="s">
        <v>573</v>
      </c>
      <c r="F110" s="130" t="s">
        <v>482</v>
      </c>
      <c r="G110" s="130" t="s">
        <v>377</v>
      </c>
      <c r="H110" s="130" t="s">
        <v>771</v>
      </c>
      <c r="I110" s="130" t="s">
        <v>686</v>
      </c>
      <c r="J110" s="131">
        <v>360000</v>
      </c>
    </row>
    <row r="111" spans="2:10" s="104" customFormat="1" ht="46.5" customHeight="1" hidden="1">
      <c r="B111" s="101" t="s">
        <v>690</v>
      </c>
      <c r="C111" s="129" t="s">
        <v>424</v>
      </c>
      <c r="D111" s="129" t="s">
        <v>745</v>
      </c>
      <c r="E111" s="130" t="s">
        <v>573</v>
      </c>
      <c r="F111" s="130" t="s">
        <v>482</v>
      </c>
      <c r="G111" s="130" t="s">
        <v>379</v>
      </c>
      <c r="H111" s="130" t="s">
        <v>772</v>
      </c>
      <c r="I111" s="130"/>
      <c r="J111" s="131">
        <f aca="true" t="shared" si="16" ref="J111:J112">J112</f>
        <v>0</v>
      </c>
    </row>
    <row r="112" spans="2:10" s="104" customFormat="1" ht="18.75" customHeight="1" hidden="1">
      <c r="B112" s="106" t="s">
        <v>684</v>
      </c>
      <c r="C112" s="129" t="s">
        <v>424</v>
      </c>
      <c r="D112" s="129" t="s">
        <v>745</v>
      </c>
      <c r="E112" s="130" t="s">
        <v>573</v>
      </c>
      <c r="F112" s="130" t="s">
        <v>482</v>
      </c>
      <c r="G112" s="130" t="s">
        <v>379</v>
      </c>
      <c r="H112" s="130" t="s">
        <v>772</v>
      </c>
      <c r="I112" s="130" t="s">
        <v>464</v>
      </c>
      <c r="J112" s="131">
        <f t="shared" si="16"/>
        <v>0</v>
      </c>
    </row>
    <row r="113" spans="2:10" s="104" customFormat="1" ht="28.5" customHeight="1" hidden="1">
      <c r="B113" s="106" t="s">
        <v>692</v>
      </c>
      <c r="C113" s="129" t="s">
        <v>424</v>
      </c>
      <c r="D113" s="129" t="s">
        <v>745</v>
      </c>
      <c r="E113" s="130" t="s">
        <v>573</v>
      </c>
      <c r="F113" s="130" t="s">
        <v>482</v>
      </c>
      <c r="G113" s="130" t="s">
        <v>379</v>
      </c>
      <c r="H113" s="130" t="s">
        <v>772</v>
      </c>
      <c r="I113" s="130" t="s">
        <v>693</v>
      </c>
      <c r="J113" s="131"/>
    </row>
    <row r="114" spans="2:10" s="104" customFormat="1" ht="79.5" customHeight="1" hidden="1">
      <c r="B114" s="101" t="s">
        <v>702</v>
      </c>
      <c r="C114" s="129" t="s">
        <v>424</v>
      </c>
      <c r="D114" s="129" t="s">
        <v>745</v>
      </c>
      <c r="E114" s="130" t="s">
        <v>573</v>
      </c>
      <c r="F114" s="130" t="s">
        <v>482</v>
      </c>
      <c r="G114" s="130" t="s">
        <v>484</v>
      </c>
      <c r="H114" s="130" t="s">
        <v>773</v>
      </c>
      <c r="I114" s="130"/>
      <c r="J114" s="131">
        <f>J115+J117+J119</f>
        <v>0</v>
      </c>
    </row>
    <row r="115" spans="2:10" s="104" customFormat="1" ht="56.25" customHeight="1" hidden="1">
      <c r="B115" s="108" t="s">
        <v>384</v>
      </c>
      <c r="C115" s="129" t="s">
        <v>424</v>
      </c>
      <c r="D115" s="129" t="s">
        <v>745</v>
      </c>
      <c r="E115" s="130" t="s">
        <v>573</v>
      </c>
      <c r="F115" s="130" t="s">
        <v>482</v>
      </c>
      <c r="G115" s="130" t="s">
        <v>508</v>
      </c>
      <c r="H115" s="130" t="s">
        <v>773</v>
      </c>
      <c r="I115" s="130" t="s">
        <v>385</v>
      </c>
      <c r="J115" s="131">
        <f>J116</f>
        <v>0</v>
      </c>
    </row>
    <row r="116" spans="2:10" s="104" customFormat="1" ht="21.75" customHeight="1" hidden="1">
      <c r="B116" s="108" t="s">
        <v>386</v>
      </c>
      <c r="C116" s="129" t="s">
        <v>424</v>
      </c>
      <c r="D116" s="129" t="s">
        <v>745</v>
      </c>
      <c r="E116" s="130" t="s">
        <v>573</v>
      </c>
      <c r="F116" s="130" t="s">
        <v>482</v>
      </c>
      <c r="G116" s="130" t="s">
        <v>508</v>
      </c>
      <c r="H116" s="130" t="s">
        <v>773</v>
      </c>
      <c r="I116" s="130" t="s">
        <v>387</v>
      </c>
      <c r="J116" s="131"/>
    </row>
    <row r="117" spans="2:10" s="104" customFormat="1" ht="21.75" customHeight="1" hidden="1">
      <c r="B117" s="108" t="s">
        <v>388</v>
      </c>
      <c r="C117" s="129" t="s">
        <v>424</v>
      </c>
      <c r="D117" s="129" t="s">
        <v>745</v>
      </c>
      <c r="E117" s="130" t="s">
        <v>573</v>
      </c>
      <c r="F117" s="130" t="s">
        <v>482</v>
      </c>
      <c r="G117" s="130" t="s">
        <v>508</v>
      </c>
      <c r="H117" s="130" t="s">
        <v>773</v>
      </c>
      <c r="I117" s="130" t="s">
        <v>389</v>
      </c>
      <c r="J117" s="131">
        <f>J118</f>
        <v>0</v>
      </c>
    </row>
    <row r="118" spans="2:10" s="104" customFormat="1" ht="29.25" customHeight="1" hidden="1">
      <c r="B118" s="108" t="s">
        <v>390</v>
      </c>
      <c r="C118" s="129" t="s">
        <v>424</v>
      </c>
      <c r="D118" s="129" t="s">
        <v>745</v>
      </c>
      <c r="E118" s="130" t="s">
        <v>573</v>
      </c>
      <c r="F118" s="130" t="s">
        <v>482</v>
      </c>
      <c r="G118" s="130" t="s">
        <v>508</v>
      </c>
      <c r="H118" s="130" t="s">
        <v>773</v>
      </c>
      <c r="I118" s="130" t="s">
        <v>391</v>
      </c>
      <c r="J118" s="131"/>
    </row>
    <row r="119" spans="2:10" s="104" customFormat="1" ht="19.5" customHeight="1" hidden="1">
      <c r="B119" s="106" t="s">
        <v>487</v>
      </c>
      <c r="C119" s="129" t="s">
        <v>424</v>
      </c>
      <c r="D119" s="129" t="s">
        <v>745</v>
      </c>
      <c r="E119" s="130" t="s">
        <v>573</v>
      </c>
      <c r="F119" s="130" t="s">
        <v>482</v>
      </c>
      <c r="G119" s="130" t="s">
        <v>484</v>
      </c>
      <c r="H119" s="130" t="s">
        <v>773</v>
      </c>
      <c r="I119" s="130" t="s">
        <v>464</v>
      </c>
      <c r="J119" s="131">
        <f>J120+J121</f>
        <v>0</v>
      </c>
    </row>
    <row r="120" spans="2:10" s="104" customFormat="1" ht="28.5" customHeight="1" hidden="1">
      <c r="B120" s="106" t="s">
        <v>704</v>
      </c>
      <c r="C120" s="129" t="s">
        <v>424</v>
      </c>
      <c r="D120" s="129" t="s">
        <v>745</v>
      </c>
      <c r="E120" s="130" t="s">
        <v>573</v>
      </c>
      <c r="F120" s="130" t="s">
        <v>482</v>
      </c>
      <c r="G120" s="130" t="s">
        <v>484</v>
      </c>
      <c r="H120" s="130" t="s">
        <v>773</v>
      </c>
      <c r="I120" s="130" t="s">
        <v>705</v>
      </c>
      <c r="J120" s="131"/>
    </row>
    <row r="121" spans="2:10" s="104" customFormat="1" ht="39.75" customHeight="1" hidden="1">
      <c r="B121" s="106" t="s">
        <v>701</v>
      </c>
      <c r="C121" s="129" t="s">
        <v>424</v>
      </c>
      <c r="D121" s="129" t="s">
        <v>745</v>
      </c>
      <c r="E121" s="130" t="s">
        <v>573</v>
      </c>
      <c r="F121" s="130" t="s">
        <v>482</v>
      </c>
      <c r="G121" s="130" t="s">
        <v>484</v>
      </c>
      <c r="H121" s="130" t="s">
        <v>773</v>
      </c>
      <c r="I121" s="130" t="s">
        <v>466</v>
      </c>
      <c r="J121" s="131"/>
    </row>
    <row r="122" spans="2:10" s="104" customFormat="1" ht="53.25" customHeight="1" hidden="1">
      <c r="B122" s="101" t="s">
        <v>632</v>
      </c>
      <c r="C122" s="129" t="s">
        <v>424</v>
      </c>
      <c r="D122" s="129" t="s">
        <v>745</v>
      </c>
      <c r="E122" s="130" t="s">
        <v>573</v>
      </c>
      <c r="F122" s="130" t="s">
        <v>484</v>
      </c>
      <c r="G122" s="130" t="s">
        <v>631</v>
      </c>
      <c r="H122" s="130" t="s">
        <v>774</v>
      </c>
      <c r="I122" s="130"/>
      <c r="J122" s="131">
        <f aca="true" t="shared" si="17" ref="J122:J123">J123</f>
        <v>0</v>
      </c>
    </row>
    <row r="123" spans="2:10" s="104" customFormat="1" ht="67.5" customHeight="1" hidden="1">
      <c r="B123" s="108" t="s">
        <v>384</v>
      </c>
      <c r="C123" s="129" t="s">
        <v>424</v>
      </c>
      <c r="D123" s="129" t="s">
        <v>745</v>
      </c>
      <c r="E123" s="130" t="s">
        <v>634</v>
      </c>
      <c r="F123" s="130" t="s">
        <v>484</v>
      </c>
      <c r="G123" s="130" t="s">
        <v>631</v>
      </c>
      <c r="H123" s="130" t="s">
        <v>774</v>
      </c>
      <c r="I123" s="130" t="s">
        <v>385</v>
      </c>
      <c r="J123" s="131">
        <f t="shared" si="17"/>
        <v>0</v>
      </c>
    </row>
    <row r="124" spans="2:10" s="104" customFormat="1" ht="23.25" customHeight="1" hidden="1">
      <c r="B124" s="108" t="s">
        <v>386</v>
      </c>
      <c r="C124" s="129" t="s">
        <v>424</v>
      </c>
      <c r="D124" s="129" t="s">
        <v>745</v>
      </c>
      <c r="E124" s="130" t="s">
        <v>573</v>
      </c>
      <c r="F124" s="130" t="s">
        <v>484</v>
      </c>
      <c r="G124" s="130" t="s">
        <v>631</v>
      </c>
      <c r="H124" s="130" t="s">
        <v>774</v>
      </c>
      <c r="I124" s="130" t="s">
        <v>387</v>
      </c>
      <c r="J124" s="131"/>
    </row>
    <row r="125" spans="2:10" s="104" customFormat="1" ht="71.25" customHeight="1" hidden="1">
      <c r="B125" s="139" t="s">
        <v>625</v>
      </c>
      <c r="C125" s="129" t="s">
        <v>424</v>
      </c>
      <c r="D125" s="129" t="s">
        <v>745</v>
      </c>
      <c r="E125" s="130" t="s">
        <v>573</v>
      </c>
      <c r="F125" s="130"/>
      <c r="G125" s="130"/>
      <c r="H125" s="130" t="s">
        <v>775</v>
      </c>
      <c r="I125" s="130"/>
      <c r="J125" s="131">
        <f aca="true" t="shared" si="18" ref="J125:J126">J126</f>
        <v>0</v>
      </c>
    </row>
    <row r="126" spans="2:10" s="104" customFormat="1" ht="23.25" customHeight="1" hidden="1">
      <c r="B126" s="140" t="s">
        <v>392</v>
      </c>
      <c r="C126" s="129" t="s">
        <v>424</v>
      </c>
      <c r="D126" s="129" t="s">
        <v>745</v>
      </c>
      <c r="E126" s="130" t="s">
        <v>573</v>
      </c>
      <c r="F126" s="130"/>
      <c r="G126" s="130"/>
      <c r="H126" s="130" t="s">
        <v>775</v>
      </c>
      <c r="I126" s="130" t="s">
        <v>393</v>
      </c>
      <c r="J126" s="131">
        <f t="shared" si="18"/>
        <v>0</v>
      </c>
    </row>
    <row r="127" spans="2:10" s="104" customFormat="1" ht="42.75" customHeight="1" hidden="1">
      <c r="B127" s="140" t="s">
        <v>612</v>
      </c>
      <c r="C127" s="129" t="s">
        <v>424</v>
      </c>
      <c r="D127" s="129" t="s">
        <v>745</v>
      </c>
      <c r="E127" s="130" t="s">
        <v>573</v>
      </c>
      <c r="F127" s="130"/>
      <c r="G127" s="130"/>
      <c r="H127" s="130" t="s">
        <v>775</v>
      </c>
      <c r="I127" s="130" t="s">
        <v>613</v>
      </c>
      <c r="J127" s="131"/>
    </row>
    <row r="128" spans="2:10" s="104" customFormat="1" ht="110.25" customHeight="1">
      <c r="B128" s="101" t="s">
        <v>673</v>
      </c>
      <c r="C128" s="126" t="s">
        <v>424</v>
      </c>
      <c r="D128" s="126" t="s">
        <v>745</v>
      </c>
      <c r="E128" s="127" t="s">
        <v>573</v>
      </c>
      <c r="F128" s="127"/>
      <c r="G128" s="127"/>
      <c r="H128" s="127" t="s">
        <v>776</v>
      </c>
      <c r="I128" s="127"/>
      <c r="J128" s="128">
        <f aca="true" t="shared" si="19" ref="J128:J129">J129</f>
        <v>49224</v>
      </c>
    </row>
    <row r="129" spans="2:10" s="104" customFormat="1" ht="63" customHeight="1">
      <c r="B129" s="106" t="s">
        <v>408</v>
      </c>
      <c r="C129" s="129" t="s">
        <v>424</v>
      </c>
      <c r="D129" s="129" t="s">
        <v>745</v>
      </c>
      <c r="E129" s="130" t="s">
        <v>573</v>
      </c>
      <c r="F129" s="130"/>
      <c r="G129" s="130"/>
      <c r="H129" s="130" t="s">
        <v>776</v>
      </c>
      <c r="I129" s="130" t="s">
        <v>409</v>
      </c>
      <c r="J129" s="131">
        <f t="shared" si="19"/>
        <v>49224</v>
      </c>
    </row>
    <row r="130" spans="2:10" s="104" customFormat="1" ht="42.75" customHeight="1">
      <c r="B130" s="106" t="s">
        <v>420</v>
      </c>
      <c r="C130" s="129" t="s">
        <v>424</v>
      </c>
      <c r="D130" s="129" t="s">
        <v>745</v>
      </c>
      <c r="E130" s="130" t="s">
        <v>573</v>
      </c>
      <c r="F130" s="130"/>
      <c r="G130" s="130"/>
      <c r="H130" s="130" t="s">
        <v>776</v>
      </c>
      <c r="I130" s="130" t="s">
        <v>421</v>
      </c>
      <c r="J130" s="131">
        <v>49224</v>
      </c>
    </row>
    <row r="131" spans="2:10" s="104" customFormat="1" ht="85.5" customHeight="1" hidden="1">
      <c r="B131" s="101" t="s">
        <v>706</v>
      </c>
      <c r="C131" s="129" t="s">
        <v>424</v>
      </c>
      <c r="D131" s="129" t="s">
        <v>745</v>
      </c>
      <c r="E131" s="130" t="s">
        <v>573</v>
      </c>
      <c r="F131" s="130" t="s">
        <v>482</v>
      </c>
      <c r="G131" s="130" t="s">
        <v>484</v>
      </c>
      <c r="H131" s="130" t="s">
        <v>777</v>
      </c>
      <c r="I131" s="130"/>
      <c r="J131" s="131">
        <f aca="true" t="shared" si="20" ref="J131:J132">J132</f>
        <v>0</v>
      </c>
    </row>
    <row r="132" spans="2:10" s="104" customFormat="1" ht="18.75" customHeight="1" hidden="1">
      <c r="B132" s="106" t="s">
        <v>487</v>
      </c>
      <c r="C132" s="129" t="s">
        <v>424</v>
      </c>
      <c r="D132" s="129" t="s">
        <v>745</v>
      </c>
      <c r="E132" s="130" t="s">
        <v>573</v>
      </c>
      <c r="F132" s="130" t="s">
        <v>482</v>
      </c>
      <c r="G132" s="130" t="s">
        <v>484</v>
      </c>
      <c r="H132" s="130" t="s">
        <v>777</v>
      </c>
      <c r="I132" s="130" t="s">
        <v>464</v>
      </c>
      <c r="J132" s="131">
        <f t="shared" si="20"/>
        <v>0</v>
      </c>
    </row>
    <row r="133" spans="2:10" s="104" customFormat="1" ht="30" customHeight="1" hidden="1">
      <c r="B133" s="106" t="s">
        <v>692</v>
      </c>
      <c r="C133" s="129" t="s">
        <v>424</v>
      </c>
      <c r="D133" s="129" t="s">
        <v>745</v>
      </c>
      <c r="E133" s="130" t="s">
        <v>573</v>
      </c>
      <c r="F133" s="130" t="s">
        <v>482</v>
      </c>
      <c r="G133" s="130" t="s">
        <v>484</v>
      </c>
      <c r="H133" s="130" t="s">
        <v>777</v>
      </c>
      <c r="I133" s="130" t="s">
        <v>693</v>
      </c>
      <c r="J133" s="131"/>
    </row>
    <row r="134" spans="2:10" s="104" customFormat="1" ht="48" customHeight="1" hidden="1">
      <c r="B134" s="139" t="s">
        <v>579</v>
      </c>
      <c r="C134" s="129" t="s">
        <v>424</v>
      </c>
      <c r="D134" s="129" t="s">
        <v>745</v>
      </c>
      <c r="E134" s="130" t="s">
        <v>573</v>
      </c>
      <c r="F134" s="130"/>
      <c r="G134" s="130"/>
      <c r="H134" s="130" t="s">
        <v>778</v>
      </c>
      <c r="I134" s="130"/>
      <c r="J134" s="131">
        <f aca="true" t="shared" si="21" ref="J134:J135">J135</f>
        <v>0</v>
      </c>
    </row>
    <row r="135" spans="2:10" s="104" customFormat="1" ht="30" customHeight="1" hidden="1">
      <c r="B135" s="108" t="s">
        <v>581</v>
      </c>
      <c r="C135" s="129" t="s">
        <v>424</v>
      </c>
      <c r="D135" s="129" t="s">
        <v>745</v>
      </c>
      <c r="E135" s="130" t="s">
        <v>573</v>
      </c>
      <c r="F135" s="130"/>
      <c r="G135" s="130"/>
      <c r="H135" s="130" t="s">
        <v>778</v>
      </c>
      <c r="I135" s="130" t="s">
        <v>389</v>
      </c>
      <c r="J135" s="131">
        <f t="shared" si="21"/>
        <v>0</v>
      </c>
    </row>
    <row r="136" spans="2:10" s="104" customFormat="1" ht="30" customHeight="1" hidden="1">
      <c r="B136" s="108" t="s">
        <v>582</v>
      </c>
      <c r="C136" s="129" t="s">
        <v>424</v>
      </c>
      <c r="D136" s="129" t="s">
        <v>745</v>
      </c>
      <c r="E136" s="130" t="s">
        <v>573</v>
      </c>
      <c r="F136" s="130"/>
      <c r="G136" s="130"/>
      <c r="H136" s="130" t="s">
        <v>778</v>
      </c>
      <c r="I136" s="130" t="s">
        <v>391</v>
      </c>
      <c r="J136" s="131"/>
    </row>
    <row r="137" spans="2:10" s="104" customFormat="1" ht="107.25" customHeight="1">
      <c r="B137" s="101" t="s">
        <v>675</v>
      </c>
      <c r="C137" s="126" t="s">
        <v>424</v>
      </c>
      <c r="D137" s="126" t="s">
        <v>745</v>
      </c>
      <c r="E137" s="127" t="s">
        <v>573</v>
      </c>
      <c r="F137" s="127"/>
      <c r="G137" s="127"/>
      <c r="H137" s="127" t="s">
        <v>779</v>
      </c>
      <c r="I137" s="127"/>
      <c r="J137" s="128">
        <f aca="true" t="shared" si="22" ref="J137:J138">J138</f>
        <v>104528.5</v>
      </c>
    </row>
    <row r="138" spans="2:10" s="104" customFormat="1" ht="60.75" customHeight="1">
      <c r="B138" s="106" t="s">
        <v>408</v>
      </c>
      <c r="C138" s="129" t="s">
        <v>424</v>
      </c>
      <c r="D138" s="129" t="s">
        <v>745</v>
      </c>
      <c r="E138" s="130" t="s">
        <v>573</v>
      </c>
      <c r="F138" s="130"/>
      <c r="G138" s="130"/>
      <c r="H138" s="130" t="s">
        <v>779</v>
      </c>
      <c r="I138" s="130" t="s">
        <v>409</v>
      </c>
      <c r="J138" s="131">
        <f t="shared" si="22"/>
        <v>104528.5</v>
      </c>
    </row>
    <row r="139" spans="2:10" s="104" customFormat="1" ht="39" customHeight="1">
      <c r="B139" s="106" t="s">
        <v>420</v>
      </c>
      <c r="C139" s="129" t="s">
        <v>424</v>
      </c>
      <c r="D139" s="129" t="s">
        <v>745</v>
      </c>
      <c r="E139" s="130" t="s">
        <v>573</v>
      </c>
      <c r="F139" s="130"/>
      <c r="G139" s="130"/>
      <c r="H139" s="130" t="s">
        <v>779</v>
      </c>
      <c r="I139" s="130" t="s">
        <v>421</v>
      </c>
      <c r="J139" s="131">
        <v>104528.5</v>
      </c>
    </row>
    <row r="140" spans="2:10" s="104" customFormat="1" ht="81.75" customHeight="1" hidden="1">
      <c r="B140" s="139" t="s">
        <v>708</v>
      </c>
      <c r="C140" s="129" t="s">
        <v>424</v>
      </c>
      <c r="D140" s="129" t="s">
        <v>745</v>
      </c>
      <c r="E140" s="130" t="s">
        <v>573</v>
      </c>
      <c r="F140" s="130" t="s">
        <v>482</v>
      </c>
      <c r="G140" s="130" t="s">
        <v>484</v>
      </c>
      <c r="H140" s="130" t="s">
        <v>780</v>
      </c>
      <c r="I140" s="130"/>
      <c r="J140" s="131">
        <f>J142</f>
        <v>0</v>
      </c>
    </row>
    <row r="141" spans="2:10" s="104" customFormat="1" ht="40.5" customHeight="1" hidden="1">
      <c r="B141" s="140" t="s">
        <v>487</v>
      </c>
      <c r="C141" s="129" t="s">
        <v>424</v>
      </c>
      <c r="D141" s="129" t="s">
        <v>745</v>
      </c>
      <c r="E141" s="130" t="s">
        <v>573</v>
      </c>
      <c r="F141" s="130" t="s">
        <v>482</v>
      </c>
      <c r="G141" s="130" t="s">
        <v>484</v>
      </c>
      <c r="H141" s="130" t="s">
        <v>780</v>
      </c>
      <c r="I141" s="130" t="s">
        <v>464</v>
      </c>
      <c r="J141" s="131">
        <f>J142</f>
        <v>0</v>
      </c>
    </row>
    <row r="142" spans="2:10" s="104" customFormat="1" ht="63.75" customHeight="1" hidden="1">
      <c r="B142" s="140" t="s">
        <v>710</v>
      </c>
      <c r="C142" s="129" t="s">
        <v>424</v>
      </c>
      <c r="D142" s="129" t="s">
        <v>745</v>
      </c>
      <c r="E142" s="130" t="s">
        <v>573</v>
      </c>
      <c r="F142" s="130" t="s">
        <v>482</v>
      </c>
      <c r="G142" s="130" t="s">
        <v>484</v>
      </c>
      <c r="H142" s="130" t="s">
        <v>780</v>
      </c>
      <c r="I142" s="130" t="s">
        <v>705</v>
      </c>
      <c r="J142" s="131"/>
    </row>
    <row r="143" spans="2:10" s="104" customFormat="1" ht="78" customHeight="1" hidden="1">
      <c r="B143" s="101" t="s">
        <v>542</v>
      </c>
      <c r="C143" s="126" t="s">
        <v>424</v>
      </c>
      <c r="D143" s="126" t="s">
        <v>745</v>
      </c>
      <c r="E143" s="127" t="s">
        <v>573</v>
      </c>
      <c r="F143" s="127"/>
      <c r="G143" s="127"/>
      <c r="H143" s="127" t="s">
        <v>781</v>
      </c>
      <c r="I143" s="127"/>
      <c r="J143" s="128">
        <f aca="true" t="shared" si="23" ref="J143:J144">J144</f>
        <v>0</v>
      </c>
    </row>
    <row r="144" spans="2:10" s="104" customFormat="1" ht="42" customHeight="1" hidden="1">
      <c r="B144" s="108" t="s">
        <v>388</v>
      </c>
      <c r="C144" s="129" t="s">
        <v>424</v>
      </c>
      <c r="D144" s="129" t="s">
        <v>745</v>
      </c>
      <c r="E144" s="130" t="s">
        <v>573</v>
      </c>
      <c r="F144" s="130"/>
      <c r="G144" s="130"/>
      <c r="H144" s="130" t="s">
        <v>781</v>
      </c>
      <c r="I144" s="130" t="s">
        <v>389</v>
      </c>
      <c r="J144" s="131">
        <f t="shared" si="23"/>
        <v>0</v>
      </c>
    </row>
    <row r="145" spans="2:12" s="104" customFormat="1" ht="69" customHeight="1" hidden="1">
      <c r="B145" s="108" t="s">
        <v>390</v>
      </c>
      <c r="C145" s="129" t="s">
        <v>424</v>
      </c>
      <c r="D145" s="129" t="s">
        <v>745</v>
      </c>
      <c r="E145" s="130" t="s">
        <v>573</v>
      </c>
      <c r="F145" s="130"/>
      <c r="G145" s="130"/>
      <c r="H145" s="130" t="s">
        <v>781</v>
      </c>
      <c r="I145" s="130" t="s">
        <v>391</v>
      </c>
      <c r="J145" s="131"/>
      <c r="L145" s="114"/>
    </row>
    <row r="146" spans="2:10" s="104" customFormat="1" ht="114" customHeight="1">
      <c r="B146" s="101" t="s">
        <v>610</v>
      </c>
      <c r="C146" s="126" t="s">
        <v>424</v>
      </c>
      <c r="D146" s="126" t="s">
        <v>745</v>
      </c>
      <c r="E146" s="127" t="s">
        <v>573</v>
      </c>
      <c r="F146" s="127"/>
      <c r="G146" s="127"/>
      <c r="H146" s="127" t="s">
        <v>782</v>
      </c>
      <c r="I146" s="127"/>
      <c r="J146" s="128">
        <f aca="true" t="shared" si="24" ref="J146:J147">J147</f>
        <v>-100000</v>
      </c>
    </row>
    <row r="147" spans="2:10" s="104" customFormat="1" ht="22.5" customHeight="1">
      <c r="B147" s="106" t="s">
        <v>392</v>
      </c>
      <c r="C147" s="129" t="s">
        <v>424</v>
      </c>
      <c r="D147" s="129" t="s">
        <v>745</v>
      </c>
      <c r="E147" s="130" t="s">
        <v>573</v>
      </c>
      <c r="F147" s="130"/>
      <c r="G147" s="130"/>
      <c r="H147" s="130" t="s">
        <v>782</v>
      </c>
      <c r="I147" s="130" t="s">
        <v>393</v>
      </c>
      <c r="J147" s="131">
        <f t="shared" si="24"/>
        <v>-100000</v>
      </c>
    </row>
    <row r="148" spans="2:10" s="104" customFormat="1" ht="74.25" customHeight="1">
      <c r="B148" s="106" t="s">
        <v>612</v>
      </c>
      <c r="C148" s="129" t="s">
        <v>424</v>
      </c>
      <c r="D148" s="129" t="s">
        <v>745</v>
      </c>
      <c r="E148" s="130" t="s">
        <v>573</v>
      </c>
      <c r="F148" s="130"/>
      <c r="G148" s="130"/>
      <c r="H148" s="130" t="s">
        <v>782</v>
      </c>
      <c r="I148" s="130" t="s">
        <v>613</v>
      </c>
      <c r="J148" s="131">
        <v>-100000</v>
      </c>
    </row>
    <row r="149" spans="2:10" s="104" customFormat="1" ht="42.75" customHeight="1">
      <c r="B149" s="101" t="s">
        <v>614</v>
      </c>
      <c r="C149" s="126" t="s">
        <v>424</v>
      </c>
      <c r="D149" s="126" t="s">
        <v>745</v>
      </c>
      <c r="E149" s="127" t="s">
        <v>573</v>
      </c>
      <c r="F149" s="127"/>
      <c r="G149" s="127"/>
      <c r="H149" s="127" t="s">
        <v>783</v>
      </c>
      <c r="I149" s="127"/>
      <c r="J149" s="128">
        <f aca="true" t="shared" si="25" ref="J149:J150">J150</f>
        <v>-500000</v>
      </c>
    </row>
    <row r="150" spans="2:10" s="104" customFormat="1" ht="22.5" customHeight="1">
      <c r="B150" s="106" t="s">
        <v>392</v>
      </c>
      <c r="C150" s="129" t="s">
        <v>424</v>
      </c>
      <c r="D150" s="129" t="s">
        <v>745</v>
      </c>
      <c r="E150" s="130" t="s">
        <v>573</v>
      </c>
      <c r="F150" s="130"/>
      <c r="G150" s="130"/>
      <c r="H150" s="130" t="s">
        <v>783</v>
      </c>
      <c r="I150" s="130" t="s">
        <v>393</v>
      </c>
      <c r="J150" s="131">
        <f t="shared" si="25"/>
        <v>-500000</v>
      </c>
    </row>
    <row r="151" spans="2:10" s="104" customFormat="1" ht="81" customHeight="1">
      <c r="B151" s="106" t="s">
        <v>612</v>
      </c>
      <c r="C151" s="129" t="s">
        <v>424</v>
      </c>
      <c r="D151" s="129" t="s">
        <v>745</v>
      </c>
      <c r="E151" s="130" t="s">
        <v>573</v>
      </c>
      <c r="F151" s="130"/>
      <c r="G151" s="130"/>
      <c r="H151" s="130" t="s">
        <v>783</v>
      </c>
      <c r="I151" s="130" t="s">
        <v>613</v>
      </c>
      <c r="J151" s="131">
        <v>-500000</v>
      </c>
    </row>
    <row r="152" spans="2:10" s="104" customFormat="1" ht="44.25" customHeight="1">
      <c r="B152" s="101" t="s">
        <v>616</v>
      </c>
      <c r="C152" s="126" t="s">
        <v>424</v>
      </c>
      <c r="D152" s="126" t="s">
        <v>745</v>
      </c>
      <c r="E152" s="127" t="s">
        <v>573</v>
      </c>
      <c r="F152" s="127"/>
      <c r="G152" s="127"/>
      <c r="H152" s="127" t="s">
        <v>784</v>
      </c>
      <c r="I152" s="127"/>
      <c r="J152" s="128">
        <f aca="true" t="shared" si="26" ref="J152:J153">J153</f>
        <v>-200000</v>
      </c>
    </row>
    <row r="153" spans="2:10" s="104" customFormat="1" ht="21" customHeight="1">
      <c r="B153" s="106" t="s">
        <v>392</v>
      </c>
      <c r="C153" s="129" t="s">
        <v>424</v>
      </c>
      <c r="D153" s="129" t="s">
        <v>745</v>
      </c>
      <c r="E153" s="130" t="s">
        <v>573</v>
      </c>
      <c r="F153" s="130"/>
      <c r="G153" s="130"/>
      <c r="H153" s="130" t="s">
        <v>784</v>
      </c>
      <c r="I153" s="130" t="s">
        <v>393</v>
      </c>
      <c r="J153" s="131">
        <f t="shared" si="26"/>
        <v>-200000</v>
      </c>
    </row>
    <row r="154" spans="2:10" s="104" customFormat="1" ht="78" customHeight="1">
      <c r="B154" s="106" t="s">
        <v>612</v>
      </c>
      <c r="C154" s="129" t="s">
        <v>424</v>
      </c>
      <c r="D154" s="129" t="s">
        <v>745</v>
      </c>
      <c r="E154" s="130" t="s">
        <v>573</v>
      </c>
      <c r="F154" s="130"/>
      <c r="G154" s="130"/>
      <c r="H154" s="130" t="s">
        <v>784</v>
      </c>
      <c r="I154" s="130" t="s">
        <v>613</v>
      </c>
      <c r="J154" s="131">
        <v>-200000</v>
      </c>
    </row>
    <row r="155" spans="2:10" s="104" customFormat="1" ht="57" customHeight="1">
      <c r="B155" s="101" t="s">
        <v>618</v>
      </c>
      <c r="C155" s="126" t="s">
        <v>424</v>
      </c>
      <c r="D155" s="126" t="s">
        <v>745</v>
      </c>
      <c r="E155" s="127" t="s">
        <v>573</v>
      </c>
      <c r="F155" s="127"/>
      <c r="G155" s="127"/>
      <c r="H155" s="127" t="s">
        <v>785</v>
      </c>
      <c r="I155" s="127"/>
      <c r="J155" s="128">
        <f aca="true" t="shared" si="27" ref="J155:J156">J156</f>
        <v>-137000</v>
      </c>
    </row>
    <row r="156" spans="2:10" s="104" customFormat="1" ht="30" customHeight="1">
      <c r="B156" s="106" t="s">
        <v>392</v>
      </c>
      <c r="C156" s="129" t="s">
        <v>424</v>
      </c>
      <c r="D156" s="129" t="s">
        <v>745</v>
      </c>
      <c r="E156" s="130" t="s">
        <v>573</v>
      </c>
      <c r="F156" s="130"/>
      <c r="G156" s="130"/>
      <c r="H156" s="130" t="s">
        <v>785</v>
      </c>
      <c r="I156" s="130" t="s">
        <v>393</v>
      </c>
      <c r="J156" s="131">
        <f t="shared" si="27"/>
        <v>-137000</v>
      </c>
    </row>
    <row r="157" spans="2:10" s="104" customFormat="1" ht="102" customHeight="1">
      <c r="B157" s="106" t="s">
        <v>612</v>
      </c>
      <c r="C157" s="129" t="s">
        <v>424</v>
      </c>
      <c r="D157" s="129" t="s">
        <v>745</v>
      </c>
      <c r="E157" s="130" t="s">
        <v>573</v>
      </c>
      <c r="F157" s="130"/>
      <c r="G157" s="130"/>
      <c r="H157" s="130" t="s">
        <v>785</v>
      </c>
      <c r="I157" s="130" t="s">
        <v>613</v>
      </c>
      <c r="J157" s="131">
        <f>-50000-87000</f>
        <v>-137000</v>
      </c>
    </row>
    <row r="158" spans="2:10" s="104" customFormat="1" ht="39" customHeight="1" hidden="1">
      <c r="B158" s="111" t="s">
        <v>635</v>
      </c>
      <c r="C158" s="129" t="s">
        <v>424</v>
      </c>
      <c r="D158" s="129" t="s">
        <v>745</v>
      </c>
      <c r="E158" s="130" t="s">
        <v>573</v>
      </c>
      <c r="F158" s="138"/>
      <c r="G158" s="138"/>
      <c r="H158" s="130" t="s">
        <v>786</v>
      </c>
      <c r="I158" s="130"/>
      <c r="J158" s="141">
        <f aca="true" t="shared" si="28" ref="J158:J159">J159</f>
        <v>0</v>
      </c>
    </row>
    <row r="159" spans="2:10" s="104" customFormat="1" ht="40.5" customHeight="1" hidden="1">
      <c r="B159" s="108" t="s">
        <v>388</v>
      </c>
      <c r="C159" s="129" t="s">
        <v>424</v>
      </c>
      <c r="D159" s="129" t="s">
        <v>745</v>
      </c>
      <c r="E159" s="130" t="s">
        <v>573</v>
      </c>
      <c r="F159" s="138"/>
      <c r="G159" s="138"/>
      <c r="H159" s="130" t="s">
        <v>786</v>
      </c>
      <c r="I159" s="130" t="s">
        <v>389</v>
      </c>
      <c r="J159" s="141">
        <f t="shared" si="28"/>
        <v>0</v>
      </c>
    </row>
    <row r="160" spans="2:10" s="104" customFormat="1" ht="56.25" hidden="1">
      <c r="B160" s="108" t="s">
        <v>390</v>
      </c>
      <c r="C160" s="129" t="s">
        <v>424</v>
      </c>
      <c r="D160" s="129" t="s">
        <v>745</v>
      </c>
      <c r="E160" s="130" t="s">
        <v>573</v>
      </c>
      <c r="F160" s="138"/>
      <c r="G160" s="138"/>
      <c r="H160" s="130" t="s">
        <v>786</v>
      </c>
      <c r="I160" s="130" t="s">
        <v>391</v>
      </c>
      <c r="J160" s="141"/>
    </row>
    <row r="161" spans="2:10" s="104" customFormat="1" ht="62.25" customHeight="1">
      <c r="B161" s="111" t="s">
        <v>637</v>
      </c>
      <c r="C161" s="126" t="s">
        <v>424</v>
      </c>
      <c r="D161" s="126" t="s">
        <v>745</v>
      </c>
      <c r="E161" s="127" t="s">
        <v>573</v>
      </c>
      <c r="F161" s="127"/>
      <c r="G161" s="127"/>
      <c r="H161" s="127" t="s">
        <v>787</v>
      </c>
      <c r="I161" s="127"/>
      <c r="J161" s="128">
        <f aca="true" t="shared" si="29" ref="J161:J162">J162</f>
        <v>-10000</v>
      </c>
    </row>
    <row r="162" spans="2:10" s="104" customFormat="1" ht="42.75" customHeight="1">
      <c r="B162" s="108" t="s">
        <v>388</v>
      </c>
      <c r="C162" s="129" t="s">
        <v>424</v>
      </c>
      <c r="D162" s="129" t="s">
        <v>745</v>
      </c>
      <c r="E162" s="130" t="s">
        <v>573</v>
      </c>
      <c r="F162" s="130"/>
      <c r="G162" s="130"/>
      <c r="H162" s="130" t="s">
        <v>787</v>
      </c>
      <c r="I162" s="130" t="s">
        <v>389</v>
      </c>
      <c r="J162" s="131">
        <f t="shared" si="29"/>
        <v>-10000</v>
      </c>
    </row>
    <row r="163" spans="2:10" s="104" customFormat="1" ht="55.5" customHeight="1">
      <c r="B163" s="108" t="s">
        <v>390</v>
      </c>
      <c r="C163" s="129" t="s">
        <v>424</v>
      </c>
      <c r="D163" s="129" t="s">
        <v>745</v>
      </c>
      <c r="E163" s="130" t="s">
        <v>573</v>
      </c>
      <c r="F163" s="130"/>
      <c r="G163" s="130"/>
      <c r="H163" s="130" t="s">
        <v>787</v>
      </c>
      <c r="I163" s="130" t="s">
        <v>391</v>
      </c>
      <c r="J163" s="131">
        <v>-10000</v>
      </c>
    </row>
    <row r="164" spans="2:10" s="104" customFormat="1" ht="18.75" hidden="1">
      <c r="B164" s="101"/>
      <c r="C164" s="129"/>
      <c r="D164" s="129"/>
      <c r="E164" s="130"/>
      <c r="F164" s="130"/>
      <c r="G164" s="130"/>
      <c r="H164" s="130"/>
      <c r="I164" s="130"/>
      <c r="J164" s="131"/>
    </row>
    <row r="165" spans="2:10" s="104" customFormat="1" ht="18.75" hidden="1">
      <c r="B165" s="106"/>
      <c r="C165" s="129"/>
      <c r="D165" s="129"/>
      <c r="E165" s="130"/>
      <c r="F165" s="130"/>
      <c r="G165" s="130"/>
      <c r="H165" s="130"/>
      <c r="I165" s="130"/>
      <c r="J165" s="131"/>
    </row>
    <row r="166" spans="2:10" s="104" customFormat="1" ht="18.75" hidden="1">
      <c r="B166" s="106"/>
      <c r="C166" s="129"/>
      <c r="D166" s="129"/>
      <c r="E166" s="130"/>
      <c r="F166" s="130"/>
      <c r="G166" s="130"/>
      <c r="H166" s="130"/>
      <c r="I166" s="130"/>
      <c r="J166" s="131"/>
    </row>
    <row r="167" spans="2:10" s="104" customFormat="1" ht="59.25" customHeight="1">
      <c r="B167" s="101" t="s">
        <v>603</v>
      </c>
      <c r="C167" s="126" t="s">
        <v>424</v>
      </c>
      <c r="D167" s="126" t="s">
        <v>745</v>
      </c>
      <c r="E167" s="127" t="s">
        <v>573</v>
      </c>
      <c r="F167" s="127"/>
      <c r="G167" s="127"/>
      <c r="H167" s="127" t="s">
        <v>788</v>
      </c>
      <c r="I167" s="127"/>
      <c r="J167" s="128">
        <f aca="true" t="shared" si="30" ref="J167:J168">J168</f>
        <v>-50000</v>
      </c>
    </row>
    <row r="168" spans="2:10" s="104" customFormat="1" ht="39.75" customHeight="1">
      <c r="B168" s="108" t="s">
        <v>388</v>
      </c>
      <c r="C168" s="129" t="s">
        <v>424</v>
      </c>
      <c r="D168" s="129" t="s">
        <v>745</v>
      </c>
      <c r="E168" s="130" t="s">
        <v>573</v>
      </c>
      <c r="F168" s="130"/>
      <c r="G168" s="130"/>
      <c r="H168" s="130" t="s">
        <v>788</v>
      </c>
      <c r="I168" s="130" t="s">
        <v>389</v>
      </c>
      <c r="J168" s="131">
        <f t="shared" si="30"/>
        <v>-50000</v>
      </c>
    </row>
    <row r="169" spans="2:10" s="104" customFormat="1" ht="57.75" customHeight="1">
      <c r="B169" s="108" t="s">
        <v>390</v>
      </c>
      <c r="C169" s="129" t="s">
        <v>424</v>
      </c>
      <c r="D169" s="129" t="s">
        <v>745</v>
      </c>
      <c r="E169" s="130" t="s">
        <v>573</v>
      </c>
      <c r="F169" s="130"/>
      <c r="G169" s="130"/>
      <c r="H169" s="130" t="s">
        <v>788</v>
      </c>
      <c r="I169" s="130" t="s">
        <v>391</v>
      </c>
      <c r="J169" s="131">
        <v>-50000</v>
      </c>
    </row>
    <row r="170" spans="2:10" s="104" customFormat="1" ht="39.75" customHeight="1">
      <c r="B170" s="101" t="s">
        <v>641</v>
      </c>
      <c r="C170" s="126" t="s">
        <v>424</v>
      </c>
      <c r="D170" s="126" t="s">
        <v>745</v>
      </c>
      <c r="E170" s="127" t="s">
        <v>573</v>
      </c>
      <c r="F170" s="127"/>
      <c r="G170" s="127"/>
      <c r="H170" s="127" t="s">
        <v>789</v>
      </c>
      <c r="I170" s="127"/>
      <c r="J170" s="128">
        <f>J173+J171</f>
        <v>-50000</v>
      </c>
    </row>
    <row r="171" spans="2:10" s="104" customFormat="1" ht="42" customHeight="1">
      <c r="B171" s="108" t="s">
        <v>388</v>
      </c>
      <c r="C171" s="129" t="s">
        <v>424</v>
      </c>
      <c r="D171" s="129" t="s">
        <v>745</v>
      </c>
      <c r="E171" s="130" t="s">
        <v>573</v>
      </c>
      <c r="F171" s="130"/>
      <c r="G171" s="130"/>
      <c r="H171" s="130" t="s">
        <v>789</v>
      </c>
      <c r="I171" s="130" t="s">
        <v>389</v>
      </c>
      <c r="J171" s="131">
        <f>J172</f>
        <v>-50000</v>
      </c>
    </row>
    <row r="172" spans="2:10" s="104" customFormat="1" ht="55.5" customHeight="1">
      <c r="B172" s="108" t="s">
        <v>390</v>
      </c>
      <c r="C172" s="129" t="s">
        <v>424</v>
      </c>
      <c r="D172" s="129" t="s">
        <v>745</v>
      </c>
      <c r="E172" s="130" t="s">
        <v>573</v>
      </c>
      <c r="F172" s="130"/>
      <c r="G172" s="130"/>
      <c r="H172" s="130" t="s">
        <v>789</v>
      </c>
      <c r="I172" s="130" t="s">
        <v>391</v>
      </c>
      <c r="J172" s="131">
        <v>-50000</v>
      </c>
    </row>
    <row r="173" spans="2:10" s="104" customFormat="1" ht="30.75" customHeight="1" hidden="1">
      <c r="B173" s="113" t="s">
        <v>497</v>
      </c>
      <c r="C173" s="129" t="s">
        <v>424</v>
      </c>
      <c r="D173" s="129" t="s">
        <v>745</v>
      </c>
      <c r="E173" s="130" t="s">
        <v>573</v>
      </c>
      <c r="F173" s="130"/>
      <c r="G173" s="130"/>
      <c r="H173" s="130" t="s">
        <v>789</v>
      </c>
      <c r="I173" s="130" t="s">
        <v>498</v>
      </c>
      <c r="J173" s="131">
        <f>J174</f>
        <v>0</v>
      </c>
    </row>
    <row r="174" spans="2:10" s="104" customFormat="1" ht="20.25" customHeight="1" hidden="1">
      <c r="B174" s="106" t="s">
        <v>622</v>
      </c>
      <c r="C174" s="129" t="s">
        <v>424</v>
      </c>
      <c r="D174" s="129" t="s">
        <v>745</v>
      </c>
      <c r="E174" s="130" t="s">
        <v>573</v>
      </c>
      <c r="F174" s="138"/>
      <c r="G174" s="138"/>
      <c r="H174" s="130" t="s">
        <v>789</v>
      </c>
      <c r="I174" s="130" t="s">
        <v>623</v>
      </c>
      <c r="J174" s="142"/>
    </row>
    <row r="175" spans="2:10" s="104" customFormat="1" ht="59.25" customHeight="1">
      <c r="B175" s="101" t="s">
        <v>643</v>
      </c>
      <c r="C175" s="126" t="s">
        <v>424</v>
      </c>
      <c r="D175" s="126" t="s">
        <v>745</v>
      </c>
      <c r="E175" s="127" t="s">
        <v>573</v>
      </c>
      <c r="F175" s="137"/>
      <c r="G175" s="137"/>
      <c r="H175" s="127" t="s">
        <v>790</v>
      </c>
      <c r="I175" s="127"/>
      <c r="J175" s="143">
        <f>J178+J176</f>
        <v>-50000</v>
      </c>
    </row>
    <row r="176" spans="2:10" s="104" customFormat="1" ht="46.5" customHeight="1">
      <c r="B176" s="108" t="s">
        <v>388</v>
      </c>
      <c r="C176" s="129" t="s">
        <v>424</v>
      </c>
      <c r="D176" s="129" t="s">
        <v>745</v>
      </c>
      <c r="E176" s="130" t="s">
        <v>573</v>
      </c>
      <c r="F176" s="138"/>
      <c r="G176" s="138"/>
      <c r="H176" s="130" t="s">
        <v>790</v>
      </c>
      <c r="I176" s="130" t="s">
        <v>389</v>
      </c>
      <c r="J176" s="142">
        <f>J177</f>
        <v>-50000</v>
      </c>
    </row>
    <row r="177" spans="2:10" s="104" customFormat="1" ht="58.5" customHeight="1">
      <c r="B177" s="108" t="s">
        <v>390</v>
      </c>
      <c r="C177" s="129" t="s">
        <v>424</v>
      </c>
      <c r="D177" s="129" t="s">
        <v>745</v>
      </c>
      <c r="E177" s="130" t="s">
        <v>573</v>
      </c>
      <c r="F177" s="138"/>
      <c r="G177" s="138"/>
      <c r="H177" s="130" t="s">
        <v>790</v>
      </c>
      <c r="I177" s="130" t="s">
        <v>391</v>
      </c>
      <c r="J177" s="142">
        <v>-50000</v>
      </c>
    </row>
    <row r="178" spans="2:10" s="104" customFormat="1" ht="31.5" customHeight="1" hidden="1">
      <c r="B178" s="113" t="s">
        <v>497</v>
      </c>
      <c r="C178" s="129" t="s">
        <v>424</v>
      </c>
      <c r="D178" s="129" t="s">
        <v>745</v>
      </c>
      <c r="E178" s="130" t="s">
        <v>573</v>
      </c>
      <c r="F178" s="138"/>
      <c r="G178" s="138"/>
      <c r="H178" s="130" t="s">
        <v>790</v>
      </c>
      <c r="I178" s="130" t="s">
        <v>498</v>
      </c>
      <c r="J178" s="142">
        <f>J179</f>
        <v>0</v>
      </c>
    </row>
    <row r="179" spans="2:10" s="104" customFormat="1" ht="21" customHeight="1" hidden="1">
      <c r="B179" s="106" t="s">
        <v>622</v>
      </c>
      <c r="C179" s="129" t="s">
        <v>424</v>
      </c>
      <c r="D179" s="129" t="s">
        <v>745</v>
      </c>
      <c r="E179" s="130" t="s">
        <v>573</v>
      </c>
      <c r="F179" s="130"/>
      <c r="G179" s="130"/>
      <c r="H179" s="130" t="s">
        <v>790</v>
      </c>
      <c r="I179" s="130" t="s">
        <v>623</v>
      </c>
      <c r="J179" s="131"/>
    </row>
    <row r="180" spans="2:10" s="104" customFormat="1" ht="74.25" customHeight="1">
      <c r="B180" s="101" t="s">
        <v>791</v>
      </c>
      <c r="C180" s="126" t="s">
        <v>424</v>
      </c>
      <c r="D180" s="126" t="s">
        <v>745</v>
      </c>
      <c r="E180" s="127" t="s">
        <v>573</v>
      </c>
      <c r="F180" s="127"/>
      <c r="G180" s="127"/>
      <c r="H180" s="127" t="s">
        <v>792</v>
      </c>
      <c r="I180" s="127"/>
      <c r="J180" s="128">
        <f aca="true" t="shared" si="31" ref="J180:J181">J181</f>
        <v>-100000</v>
      </c>
    </row>
    <row r="181" spans="2:10" s="104" customFormat="1" ht="39" customHeight="1">
      <c r="B181" s="108" t="s">
        <v>388</v>
      </c>
      <c r="C181" s="129" t="s">
        <v>424</v>
      </c>
      <c r="D181" s="129" t="s">
        <v>745</v>
      </c>
      <c r="E181" s="130" t="s">
        <v>573</v>
      </c>
      <c r="F181" s="130"/>
      <c r="G181" s="130"/>
      <c r="H181" s="130" t="s">
        <v>792</v>
      </c>
      <c r="I181" s="130" t="s">
        <v>389</v>
      </c>
      <c r="J181" s="131">
        <f t="shared" si="31"/>
        <v>-100000</v>
      </c>
    </row>
    <row r="182" spans="2:10" s="104" customFormat="1" ht="54" customHeight="1">
      <c r="B182" s="108" t="s">
        <v>390</v>
      </c>
      <c r="C182" s="129" t="s">
        <v>424</v>
      </c>
      <c r="D182" s="129" t="s">
        <v>745</v>
      </c>
      <c r="E182" s="130" t="s">
        <v>573</v>
      </c>
      <c r="F182" s="130"/>
      <c r="G182" s="138"/>
      <c r="H182" s="130" t="s">
        <v>792</v>
      </c>
      <c r="I182" s="130" t="s">
        <v>391</v>
      </c>
      <c r="J182" s="141">
        <v>-100000</v>
      </c>
    </row>
    <row r="183" spans="2:10" s="104" customFormat="1" ht="39" customHeight="1">
      <c r="B183" s="111" t="s">
        <v>655</v>
      </c>
      <c r="C183" s="126" t="s">
        <v>424</v>
      </c>
      <c r="D183" s="126" t="s">
        <v>745</v>
      </c>
      <c r="E183" s="127" t="s">
        <v>573</v>
      </c>
      <c r="F183" s="127"/>
      <c r="G183" s="137"/>
      <c r="H183" s="127" t="s">
        <v>793</v>
      </c>
      <c r="I183" s="127"/>
      <c r="J183" s="144">
        <f>J184+J203</f>
        <v>-40309</v>
      </c>
    </row>
    <row r="184" spans="2:10" s="104" customFormat="1" ht="42" customHeight="1">
      <c r="B184" s="108" t="s">
        <v>388</v>
      </c>
      <c r="C184" s="129" t="s">
        <v>424</v>
      </c>
      <c r="D184" s="129" t="s">
        <v>745</v>
      </c>
      <c r="E184" s="130" t="s">
        <v>573</v>
      </c>
      <c r="F184" s="130"/>
      <c r="G184" s="138"/>
      <c r="H184" s="130" t="s">
        <v>793</v>
      </c>
      <c r="I184" s="130" t="s">
        <v>389</v>
      </c>
      <c r="J184" s="141">
        <f>J185</f>
        <v>-40309</v>
      </c>
    </row>
    <row r="185" spans="2:10" s="104" customFormat="1" ht="53.25" customHeight="1">
      <c r="B185" s="108" t="s">
        <v>390</v>
      </c>
      <c r="C185" s="129" t="s">
        <v>424</v>
      </c>
      <c r="D185" s="129" t="s">
        <v>745</v>
      </c>
      <c r="E185" s="130" t="s">
        <v>573</v>
      </c>
      <c r="F185" s="130"/>
      <c r="G185" s="138"/>
      <c r="H185" s="130" t="s">
        <v>793</v>
      </c>
      <c r="I185" s="130" t="s">
        <v>391</v>
      </c>
      <c r="J185" s="141">
        <v>-40309</v>
      </c>
    </row>
    <row r="186" spans="2:10" s="104" customFormat="1" ht="60.75" customHeight="1">
      <c r="B186" s="101" t="s">
        <v>658</v>
      </c>
      <c r="C186" s="126" t="s">
        <v>424</v>
      </c>
      <c r="D186" s="126" t="s">
        <v>745</v>
      </c>
      <c r="E186" s="127" t="s">
        <v>573</v>
      </c>
      <c r="F186" s="127"/>
      <c r="G186" s="137"/>
      <c r="H186" s="127" t="s">
        <v>794</v>
      </c>
      <c r="I186" s="127"/>
      <c r="J186" s="144">
        <f aca="true" t="shared" si="32" ref="J186:J187">J187</f>
        <v>-20375</v>
      </c>
    </row>
    <row r="187" spans="2:10" s="104" customFormat="1" ht="39" customHeight="1">
      <c r="B187" s="108" t="s">
        <v>388</v>
      </c>
      <c r="C187" s="129" t="s">
        <v>424</v>
      </c>
      <c r="D187" s="129" t="s">
        <v>745</v>
      </c>
      <c r="E187" s="130" t="s">
        <v>573</v>
      </c>
      <c r="F187" s="130"/>
      <c r="G187" s="130"/>
      <c r="H187" s="130" t="s">
        <v>794</v>
      </c>
      <c r="I187" s="130" t="s">
        <v>389</v>
      </c>
      <c r="J187" s="131">
        <f t="shared" si="32"/>
        <v>-20375</v>
      </c>
    </row>
    <row r="188" spans="2:10" s="104" customFormat="1" ht="54" customHeight="1">
      <c r="B188" s="108" t="s">
        <v>390</v>
      </c>
      <c r="C188" s="129" t="s">
        <v>424</v>
      </c>
      <c r="D188" s="129" t="s">
        <v>745</v>
      </c>
      <c r="E188" s="130" t="s">
        <v>573</v>
      </c>
      <c r="F188" s="130"/>
      <c r="G188" s="130"/>
      <c r="H188" s="130" t="s">
        <v>794</v>
      </c>
      <c r="I188" s="130" t="s">
        <v>391</v>
      </c>
      <c r="J188" s="131">
        <v>-20375</v>
      </c>
    </row>
    <row r="189" spans="2:10" s="104" customFormat="1" ht="37.5" customHeight="1" hidden="1">
      <c r="B189" s="101" t="s">
        <v>677</v>
      </c>
      <c r="C189" s="129" t="s">
        <v>424</v>
      </c>
      <c r="D189" s="129" t="s">
        <v>745</v>
      </c>
      <c r="E189" s="130" t="s">
        <v>573</v>
      </c>
      <c r="F189" s="130"/>
      <c r="G189" s="130"/>
      <c r="H189" s="130" t="s">
        <v>795</v>
      </c>
      <c r="I189" s="130"/>
      <c r="J189" s="131">
        <f aca="true" t="shared" si="33" ref="J189:J190">J190</f>
        <v>0</v>
      </c>
    </row>
    <row r="190" spans="2:10" s="104" customFormat="1" ht="41.25" customHeight="1" hidden="1">
      <c r="B190" s="108" t="s">
        <v>388</v>
      </c>
      <c r="C190" s="129" t="s">
        <v>424</v>
      </c>
      <c r="D190" s="129" t="s">
        <v>745</v>
      </c>
      <c r="E190" s="130" t="s">
        <v>573</v>
      </c>
      <c r="F190" s="130"/>
      <c r="G190" s="130"/>
      <c r="H190" s="130" t="s">
        <v>795</v>
      </c>
      <c r="I190" s="130" t="s">
        <v>389</v>
      </c>
      <c r="J190" s="131">
        <f t="shared" si="33"/>
        <v>0</v>
      </c>
    </row>
    <row r="191" spans="2:10" s="104" customFormat="1" ht="41.25" customHeight="1" hidden="1">
      <c r="B191" s="108" t="s">
        <v>390</v>
      </c>
      <c r="C191" s="129" t="s">
        <v>424</v>
      </c>
      <c r="D191" s="129" t="s">
        <v>745</v>
      </c>
      <c r="E191" s="130" t="s">
        <v>573</v>
      </c>
      <c r="F191" s="130"/>
      <c r="G191" s="130"/>
      <c r="H191" s="130" t="s">
        <v>795</v>
      </c>
      <c r="I191" s="130" t="s">
        <v>391</v>
      </c>
      <c r="J191" s="131"/>
    </row>
    <row r="192" spans="2:10" s="104" customFormat="1" ht="42" customHeight="1" hidden="1">
      <c r="B192" s="101" t="s">
        <v>696</v>
      </c>
      <c r="C192" s="126" t="s">
        <v>424</v>
      </c>
      <c r="D192" s="126" t="s">
        <v>745</v>
      </c>
      <c r="E192" s="127" t="s">
        <v>573</v>
      </c>
      <c r="F192" s="127"/>
      <c r="G192" s="127"/>
      <c r="H192" s="127" t="s">
        <v>796</v>
      </c>
      <c r="I192" s="127"/>
      <c r="J192" s="128">
        <f aca="true" t="shared" si="34" ref="J192:J193">J193</f>
        <v>0</v>
      </c>
    </row>
    <row r="193" spans="2:10" s="104" customFormat="1" ht="42" customHeight="1" hidden="1">
      <c r="B193" s="106" t="s">
        <v>487</v>
      </c>
      <c r="C193" s="129" t="s">
        <v>424</v>
      </c>
      <c r="D193" s="129" t="s">
        <v>745</v>
      </c>
      <c r="E193" s="130" t="s">
        <v>573</v>
      </c>
      <c r="F193" s="130"/>
      <c r="G193" s="130"/>
      <c r="H193" s="130" t="s">
        <v>796</v>
      </c>
      <c r="I193" s="130" t="s">
        <v>464</v>
      </c>
      <c r="J193" s="131">
        <f t="shared" si="34"/>
        <v>0</v>
      </c>
    </row>
    <row r="194" spans="2:10" s="104" customFormat="1" ht="38.25" customHeight="1" hidden="1">
      <c r="B194" s="106" t="s">
        <v>699</v>
      </c>
      <c r="C194" s="129" t="s">
        <v>424</v>
      </c>
      <c r="D194" s="129" t="s">
        <v>745</v>
      </c>
      <c r="E194" s="130" t="s">
        <v>573</v>
      </c>
      <c r="F194" s="130"/>
      <c r="G194" s="130"/>
      <c r="H194" s="130" t="s">
        <v>796</v>
      </c>
      <c r="I194" s="130" t="s">
        <v>700</v>
      </c>
      <c r="J194" s="131"/>
    </row>
    <row r="195" spans="2:10" s="104" customFormat="1" ht="38.25" customHeight="1">
      <c r="B195" s="101" t="s">
        <v>712</v>
      </c>
      <c r="C195" s="126" t="s">
        <v>424</v>
      </c>
      <c r="D195" s="126" t="s">
        <v>745</v>
      </c>
      <c r="E195" s="127" t="s">
        <v>573</v>
      </c>
      <c r="F195" s="127"/>
      <c r="G195" s="127"/>
      <c r="H195" s="127" t="s">
        <v>797</v>
      </c>
      <c r="I195" s="127"/>
      <c r="J195" s="128">
        <f>J196+J198</f>
        <v>-23000</v>
      </c>
    </row>
    <row r="196" spans="2:10" s="104" customFormat="1" ht="44.25" customHeight="1">
      <c r="B196" s="108" t="s">
        <v>388</v>
      </c>
      <c r="C196" s="129" t="s">
        <v>424</v>
      </c>
      <c r="D196" s="129" t="s">
        <v>745</v>
      </c>
      <c r="E196" s="130" t="s">
        <v>573</v>
      </c>
      <c r="F196" s="138"/>
      <c r="G196" s="138"/>
      <c r="H196" s="138" t="s">
        <v>797</v>
      </c>
      <c r="I196" s="130" t="s">
        <v>389</v>
      </c>
      <c r="J196" s="141">
        <f>J197</f>
        <v>-23000</v>
      </c>
    </row>
    <row r="197" spans="2:10" s="104" customFormat="1" ht="58.5" customHeight="1">
      <c r="B197" s="108" t="s">
        <v>390</v>
      </c>
      <c r="C197" s="129" t="s">
        <v>424</v>
      </c>
      <c r="D197" s="129" t="s">
        <v>745</v>
      </c>
      <c r="E197" s="130" t="s">
        <v>573</v>
      </c>
      <c r="F197" s="138"/>
      <c r="G197" s="138"/>
      <c r="H197" s="138" t="s">
        <v>797</v>
      </c>
      <c r="I197" s="130" t="s">
        <v>391</v>
      </c>
      <c r="J197" s="141">
        <f>-11000-12000</f>
        <v>-23000</v>
      </c>
    </row>
    <row r="198" spans="2:10" s="104" customFormat="1" ht="39" customHeight="1" hidden="1">
      <c r="B198" s="106" t="s">
        <v>487</v>
      </c>
      <c r="C198" s="129" t="s">
        <v>424</v>
      </c>
      <c r="D198" s="129" t="s">
        <v>745</v>
      </c>
      <c r="E198" s="130" t="s">
        <v>573</v>
      </c>
      <c r="F198" s="138"/>
      <c r="G198" s="138"/>
      <c r="H198" s="138" t="s">
        <v>797</v>
      </c>
      <c r="I198" s="130" t="s">
        <v>464</v>
      </c>
      <c r="J198" s="141">
        <f>J199</f>
        <v>0</v>
      </c>
    </row>
    <row r="199" spans="2:10" s="104" customFormat="1" ht="51" customHeight="1" hidden="1">
      <c r="B199" s="119" t="s">
        <v>714</v>
      </c>
      <c r="C199" s="129" t="s">
        <v>424</v>
      </c>
      <c r="D199" s="129" t="s">
        <v>745</v>
      </c>
      <c r="E199" s="130" t="s">
        <v>573</v>
      </c>
      <c r="F199" s="138"/>
      <c r="G199" s="138"/>
      <c r="H199" s="138" t="s">
        <v>797</v>
      </c>
      <c r="I199" s="130" t="s">
        <v>715</v>
      </c>
      <c r="J199" s="141"/>
    </row>
    <row r="200" spans="2:10" s="104" customFormat="1" ht="58.5" customHeight="1">
      <c r="B200" s="101" t="s">
        <v>716</v>
      </c>
      <c r="C200" s="126" t="s">
        <v>424</v>
      </c>
      <c r="D200" s="126" t="s">
        <v>745</v>
      </c>
      <c r="E200" s="127" t="s">
        <v>573</v>
      </c>
      <c r="F200" s="137"/>
      <c r="G200" s="137"/>
      <c r="H200" s="137" t="s">
        <v>798</v>
      </c>
      <c r="I200" s="137"/>
      <c r="J200" s="144">
        <f aca="true" t="shared" si="35" ref="J200:J201">J201</f>
        <v>7000</v>
      </c>
    </row>
    <row r="201" spans="2:10" s="104" customFormat="1" ht="51" customHeight="1">
      <c r="B201" s="108" t="s">
        <v>388</v>
      </c>
      <c r="C201" s="129" t="s">
        <v>424</v>
      </c>
      <c r="D201" s="129" t="s">
        <v>745</v>
      </c>
      <c r="E201" s="130" t="s">
        <v>573</v>
      </c>
      <c r="F201" s="138"/>
      <c r="G201" s="138"/>
      <c r="H201" s="138" t="s">
        <v>798</v>
      </c>
      <c r="I201" s="130" t="s">
        <v>389</v>
      </c>
      <c r="J201" s="141">
        <f t="shared" si="35"/>
        <v>7000</v>
      </c>
    </row>
    <row r="202" spans="2:10" s="104" customFormat="1" ht="51" customHeight="1">
      <c r="B202" s="108" t="s">
        <v>390</v>
      </c>
      <c r="C202" s="129" t="s">
        <v>424</v>
      </c>
      <c r="D202" s="129" t="s">
        <v>745</v>
      </c>
      <c r="E202" s="130" t="s">
        <v>573</v>
      </c>
      <c r="F202" s="138"/>
      <c r="G202" s="138"/>
      <c r="H202" s="138" t="s">
        <v>798</v>
      </c>
      <c r="I202" s="130" t="s">
        <v>391</v>
      </c>
      <c r="J202" s="141">
        <v>7000</v>
      </c>
    </row>
    <row r="203" spans="2:10" s="104" customFormat="1" ht="21.75" customHeight="1" hidden="1">
      <c r="B203" s="106" t="s">
        <v>392</v>
      </c>
      <c r="C203" s="129" t="s">
        <v>424</v>
      </c>
      <c r="D203" s="129" t="s">
        <v>745</v>
      </c>
      <c r="E203" s="130" t="s">
        <v>573</v>
      </c>
      <c r="F203" s="130"/>
      <c r="G203" s="138"/>
      <c r="H203" s="130" t="s">
        <v>793</v>
      </c>
      <c r="I203" s="130" t="s">
        <v>393</v>
      </c>
      <c r="J203" s="141">
        <f>J204</f>
        <v>0</v>
      </c>
    </row>
    <row r="204" spans="2:10" s="104" customFormat="1" ht="24" customHeight="1" hidden="1">
      <c r="B204" s="106" t="s">
        <v>414</v>
      </c>
      <c r="C204" s="129" t="s">
        <v>424</v>
      </c>
      <c r="D204" s="129" t="s">
        <v>745</v>
      </c>
      <c r="E204" s="130" t="s">
        <v>573</v>
      </c>
      <c r="F204" s="130"/>
      <c r="G204" s="138"/>
      <c r="H204" s="130" t="s">
        <v>793</v>
      </c>
      <c r="I204" s="130" t="s">
        <v>415</v>
      </c>
      <c r="J204" s="141"/>
    </row>
    <row r="205" spans="2:10" s="104" customFormat="1" ht="60" customHeight="1">
      <c r="B205" s="101" t="s">
        <v>620</v>
      </c>
      <c r="C205" s="126" t="s">
        <v>424</v>
      </c>
      <c r="D205" s="126" t="s">
        <v>745</v>
      </c>
      <c r="E205" s="127" t="s">
        <v>573</v>
      </c>
      <c r="F205" s="127"/>
      <c r="G205" s="127"/>
      <c r="H205" s="127" t="s">
        <v>799</v>
      </c>
      <c r="I205" s="127"/>
      <c r="J205" s="128">
        <f>J208+J210+J206</f>
        <v>0</v>
      </c>
    </row>
    <row r="206" spans="2:10" s="104" customFormat="1" ht="45" customHeight="1">
      <c r="B206" s="108" t="s">
        <v>388</v>
      </c>
      <c r="C206" s="129" t="s">
        <v>424</v>
      </c>
      <c r="D206" s="129" t="s">
        <v>745</v>
      </c>
      <c r="E206" s="130" t="s">
        <v>573</v>
      </c>
      <c r="F206" s="130"/>
      <c r="G206" s="130"/>
      <c r="H206" s="130" t="s">
        <v>799</v>
      </c>
      <c r="I206" s="130" t="s">
        <v>389</v>
      </c>
      <c r="J206" s="131">
        <f>J207</f>
        <v>15000</v>
      </c>
    </row>
    <row r="207" spans="2:10" s="104" customFormat="1" ht="50.25" customHeight="1">
      <c r="B207" s="108" t="s">
        <v>390</v>
      </c>
      <c r="C207" s="129" t="s">
        <v>424</v>
      </c>
      <c r="D207" s="129" t="s">
        <v>745</v>
      </c>
      <c r="E207" s="130" t="s">
        <v>573</v>
      </c>
      <c r="F207" s="130"/>
      <c r="G207" s="130"/>
      <c r="H207" s="130" t="s">
        <v>799</v>
      </c>
      <c r="I207" s="130" t="s">
        <v>391</v>
      </c>
      <c r="J207" s="131">
        <v>15000</v>
      </c>
    </row>
    <row r="208" spans="2:10" s="104" customFormat="1" ht="54.75" customHeight="1" hidden="1">
      <c r="B208" s="113" t="s">
        <v>497</v>
      </c>
      <c r="C208" s="129" t="s">
        <v>424</v>
      </c>
      <c r="D208" s="129" t="s">
        <v>745</v>
      </c>
      <c r="E208" s="130" t="s">
        <v>573</v>
      </c>
      <c r="F208" s="130"/>
      <c r="G208" s="130"/>
      <c r="H208" s="130" t="s">
        <v>799</v>
      </c>
      <c r="I208" s="130" t="s">
        <v>498</v>
      </c>
      <c r="J208" s="131">
        <f>J209</f>
        <v>0</v>
      </c>
    </row>
    <row r="209" spans="2:10" s="104" customFormat="1" ht="16.5" customHeight="1" hidden="1">
      <c r="B209" s="106" t="s">
        <v>622</v>
      </c>
      <c r="C209" s="129" t="s">
        <v>424</v>
      </c>
      <c r="D209" s="129" t="s">
        <v>745</v>
      </c>
      <c r="E209" s="130" t="s">
        <v>573</v>
      </c>
      <c r="F209" s="138"/>
      <c r="G209" s="138"/>
      <c r="H209" s="138" t="s">
        <v>799</v>
      </c>
      <c r="I209" s="130" t="s">
        <v>623</v>
      </c>
      <c r="J209" s="141"/>
    </row>
    <row r="210" spans="2:10" s="104" customFormat="1" ht="28.5" customHeight="1">
      <c r="B210" s="106" t="s">
        <v>392</v>
      </c>
      <c r="C210" s="129" t="s">
        <v>424</v>
      </c>
      <c r="D210" s="129" t="s">
        <v>745</v>
      </c>
      <c r="E210" s="130" t="s">
        <v>573</v>
      </c>
      <c r="F210" s="138"/>
      <c r="G210" s="138"/>
      <c r="H210" s="138" t="s">
        <v>799</v>
      </c>
      <c r="I210" s="130" t="s">
        <v>393</v>
      </c>
      <c r="J210" s="141">
        <f>J211</f>
        <v>-15000</v>
      </c>
    </row>
    <row r="211" spans="2:10" s="104" customFormat="1" ht="78" customHeight="1">
      <c r="B211" s="106" t="s">
        <v>612</v>
      </c>
      <c r="C211" s="129" t="s">
        <v>424</v>
      </c>
      <c r="D211" s="129" t="s">
        <v>745</v>
      </c>
      <c r="E211" s="130" t="s">
        <v>573</v>
      </c>
      <c r="F211" s="138"/>
      <c r="G211" s="138"/>
      <c r="H211" s="138" t="s">
        <v>799</v>
      </c>
      <c r="I211" s="130" t="s">
        <v>613</v>
      </c>
      <c r="J211" s="141">
        <v>-15000</v>
      </c>
    </row>
    <row r="212" spans="2:10" s="104" customFormat="1" ht="60" customHeight="1">
      <c r="B212" s="111" t="s">
        <v>647</v>
      </c>
      <c r="C212" s="126" t="s">
        <v>424</v>
      </c>
      <c r="D212" s="126" t="s">
        <v>745</v>
      </c>
      <c r="E212" s="127" t="s">
        <v>573</v>
      </c>
      <c r="F212" s="137"/>
      <c r="G212" s="137"/>
      <c r="H212" s="127" t="s">
        <v>800</v>
      </c>
      <c r="I212" s="127"/>
      <c r="J212" s="144">
        <f aca="true" t="shared" si="36" ref="J212:J213">J213</f>
        <v>-24000</v>
      </c>
    </row>
    <row r="213" spans="2:10" s="104" customFormat="1" ht="39.75" customHeight="1">
      <c r="B213" s="108" t="s">
        <v>388</v>
      </c>
      <c r="C213" s="129" t="s">
        <v>424</v>
      </c>
      <c r="D213" s="129" t="s">
        <v>745</v>
      </c>
      <c r="E213" s="130" t="s">
        <v>573</v>
      </c>
      <c r="F213" s="138"/>
      <c r="G213" s="138"/>
      <c r="H213" s="130" t="s">
        <v>800</v>
      </c>
      <c r="I213" s="130" t="s">
        <v>389</v>
      </c>
      <c r="J213" s="141">
        <f t="shared" si="36"/>
        <v>-24000</v>
      </c>
    </row>
    <row r="214" spans="2:10" s="104" customFormat="1" ht="59.25" customHeight="1">
      <c r="B214" s="108" t="s">
        <v>390</v>
      </c>
      <c r="C214" s="129" t="s">
        <v>424</v>
      </c>
      <c r="D214" s="129" t="s">
        <v>745</v>
      </c>
      <c r="E214" s="130" t="s">
        <v>573</v>
      </c>
      <c r="F214" s="130"/>
      <c r="G214" s="130"/>
      <c r="H214" s="130" t="s">
        <v>800</v>
      </c>
      <c r="I214" s="130" t="s">
        <v>391</v>
      </c>
      <c r="J214" s="131">
        <v>-24000</v>
      </c>
    </row>
    <row r="215" spans="2:10" s="104" customFormat="1" ht="44.25" customHeight="1" hidden="1">
      <c r="B215" s="101" t="s">
        <v>605</v>
      </c>
      <c r="C215" s="129" t="s">
        <v>424</v>
      </c>
      <c r="D215" s="129" t="s">
        <v>745</v>
      </c>
      <c r="E215" s="130" t="s">
        <v>573</v>
      </c>
      <c r="F215" s="130"/>
      <c r="G215" s="130"/>
      <c r="H215" s="130" t="s">
        <v>801</v>
      </c>
      <c r="I215" s="130"/>
      <c r="J215" s="131">
        <f aca="true" t="shared" si="37" ref="J215:J216">J216</f>
        <v>0</v>
      </c>
    </row>
    <row r="216" spans="2:10" s="104" customFormat="1" ht="32.25" customHeight="1" hidden="1">
      <c r="B216" s="108" t="s">
        <v>388</v>
      </c>
      <c r="C216" s="129" t="s">
        <v>424</v>
      </c>
      <c r="D216" s="129" t="s">
        <v>745</v>
      </c>
      <c r="E216" s="130" t="s">
        <v>573</v>
      </c>
      <c r="F216" s="130"/>
      <c r="G216" s="130"/>
      <c r="H216" s="130" t="s">
        <v>801</v>
      </c>
      <c r="I216" s="130" t="s">
        <v>389</v>
      </c>
      <c r="J216" s="131">
        <f t="shared" si="37"/>
        <v>0</v>
      </c>
    </row>
    <row r="217" spans="2:10" s="104" customFormat="1" ht="30.75" customHeight="1" hidden="1">
      <c r="B217" s="108" t="s">
        <v>390</v>
      </c>
      <c r="C217" s="129" t="s">
        <v>424</v>
      </c>
      <c r="D217" s="129" t="s">
        <v>745</v>
      </c>
      <c r="E217" s="130" t="s">
        <v>573</v>
      </c>
      <c r="F217" s="130"/>
      <c r="G217" s="130"/>
      <c r="H217" s="130" t="s">
        <v>801</v>
      </c>
      <c r="I217" s="130" t="s">
        <v>391</v>
      </c>
      <c r="J217" s="131"/>
    </row>
    <row r="218" spans="2:10" s="104" customFormat="1" ht="39" customHeight="1">
      <c r="B218" s="145" t="s">
        <v>802</v>
      </c>
      <c r="C218" s="126" t="s">
        <v>379</v>
      </c>
      <c r="D218" s="126" t="s">
        <v>745</v>
      </c>
      <c r="E218" s="146"/>
      <c r="F218" s="146"/>
      <c r="G218" s="146"/>
      <c r="H218" s="146"/>
      <c r="I218" s="146"/>
      <c r="J218" s="147">
        <f>J219</f>
        <v>-306799</v>
      </c>
    </row>
    <row r="219" spans="2:10" s="104" customFormat="1" ht="61.5" customHeight="1">
      <c r="B219" s="101" t="s">
        <v>400</v>
      </c>
      <c r="C219" s="126" t="s">
        <v>379</v>
      </c>
      <c r="D219" s="126" t="s">
        <v>745</v>
      </c>
      <c r="E219" s="126" t="s">
        <v>401</v>
      </c>
      <c r="F219" s="146"/>
      <c r="G219" s="146"/>
      <c r="H219" s="146"/>
      <c r="I219" s="146"/>
      <c r="J219" s="147">
        <f>J220+J230+J237+J248+J254+J257+J263+J269+J277+J285+J297+J300+J306+J311+J316+J326+J329+J332+J335+J338+J341+J344+J293+J303+J320+J323</f>
        <v>-306799</v>
      </c>
    </row>
    <row r="220" spans="2:10" s="104" customFormat="1" ht="60.75" customHeight="1">
      <c r="B220" s="101" t="s">
        <v>447</v>
      </c>
      <c r="C220" s="148" t="s">
        <v>379</v>
      </c>
      <c r="D220" s="126" t="s">
        <v>745</v>
      </c>
      <c r="E220" s="127" t="s">
        <v>401</v>
      </c>
      <c r="F220" s="127" t="s">
        <v>403</v>
      </c>
      <c r="G220" s="127" t="s">
        <v>446</v>
      </c>
      <c r="H220" s="127" t="s">
        <v>747</v>
      </c>
      <c r="I220" s="127"/>
      <c r="J220" s="128">
        <f>J221+J223+J225</f>
        <v>2599</v>
      </c>
    </row>
    <row r="221" spans="2:10" s="104" customFormat="1" ht="117" customHeight="1">
      <c r="B221" s="108" t="s">
        <v>384</v>
      </c>
      <c r="C221" s="149" t="s">
        <v>379</v>
      </c>
      <c r="D221" s="129" t="s">
        <v>745</v>
      </c>
      <c r="E221" s="130" t="s">
        <v>401</v>
      </c>
      <c r="F221" s="130" t="s">
        <v>403</v>
      </c>
      <c r="G221" s="130" t="s">
        <v>446</v>
      </c>
      <c r="H221" s="130" t="s">
        <v>747</v>
      </c>
      <c r="I221" s="130" t="s">
        <v>385</v>
      </c>
      <c r="J221" s="131">
        <f>J222</f>
        <v>2716</v>
      </c>
    </row>
    <row r="222" spans="2:10" s="104" customFormat="1" ht="49.5" customHeight="1">
      <c r="B222" s="108" t="s">
        <v>386</v>
      </c>
      <c r="C222" s="149" t="s">
        <v>379</v>
      </c>
      <c r="D222" s="129" t="s">
        <v>745</v>
      </c>
      <c r="E222" s="130" t="s">
        <v>401</v>
      </c>
      <c r="F222" s="130" t="s">
        <v>403</v>
      </c>
      <c r="G222" s="130" t="s">
        <v>446</v>
      </c>
      <c r="H222" s="130" t="s">
        <v>747</v>
      </c>
      <c r="I222" s="130" t="s">
        <v>387</v>
      </c>
      <c r="J222" s="131">
        <f>-15000+17716</f>
        <v>2716</v>
      </c>
    </row>
    <row r="223" spans="2:10" s="104" customFormat="1" ht="43.5" customHeight="1">
      <c r="B223" s="108" t="s">
        <v>388</v>
      </c>
      <c r="C223" s="149" t="s">
        <v>379</v>
      </c>
      <c r="D223" s="129" t="s">
        <v>745</v>
      </c>
      <c r="E223" s="130" t="s">
        <v>401</v>
      </c>
      <c r="F223" s="130" t="s">
        <v>403</v>
      </c>
      <c r="G223" s="130" t="s">
        <v>446</v>
      </c>
      <c r="H223" s="130" t="s">
        <v>747</v>
      </c>
      <c r="I223" s="130" t="s">
        <v>389</v>
      </c>
      <c r="J223" s="131">
        <f>J224</f>
        <v>-117</v>
      </c>
    </row>
    <row r="224" spans="2:10" s="104" customFormat="1" ht="53.25" customHeight="1">
      <c r="B224" s="108" t="s">
        <v>390</v>
      </c>
      <c r="C224" s="149" t="s">
        <v>379</v>
      </c>
      <c r="D224" s="129" t="s">
        <v>745</v>
      </c>
      <c r="E224" s="130" t="s">
        <v>401</v>
      </c>
      <c r="F224" s="130" t="s">
        <v>403</v>
      </c>
      <c r="G224" s="130" t="s">
        <v>446</v>
      </c>
      <c r="H224" s="130" t="s">
        <v>747</v>
      </c>
      <c r="I224" s="130" t="s">
        <v>391</v>
      </c>
      <c r="J224" s="131">
        <f>15000-17716+2599</f>
        <v>-117</v>
      </c>
    </row>
    <row r="225" spans="2:10" s="104" customFormat="1" ht="21.75" customHeight="1" hidden="1">
      <c r="B225" s="106" t="s">
        <v>412</v>
      </c>
      <c r="C225" s="149" t="s">
        <v>379</v>
      </c>
      <c r="D225" s="129" t="s">
        <v>745</v>
      </c>
      <c r="E225" s="130" t="s">
        <v>401</v>
      </c>
      <c r="F225" s="130" t="s">
        <v>403</v>
      </c>
      <c r="G225" s="130" t="s">
        <v>446</v>
      </c>
      <c r="H225" s="130" t="s">
        <v>747</v>
      </c>
      <c r="I225" s="130" t="s">
        <v>393</v>
      </c>
      <c r="J225" s="131">
        <f>J226+J227+J228+J229</f>
        <v>0</v>
      </c>
    </row>
    <row r="226" spans="2:10" s="104" customFormat="1" ht="36.75" customHeight="1" hidden="1">
      <c r="B226" s="106" t="s">
        <v>413</v>
      </c>
      <c r="C226" s="149" t="s">
        <v>379</v>
      </c>
      <c r="D226" s="129" t="s">
        <v>745</v>
      </c>
      <c r="E226" s="130" t="s">
        <v>401</v>
      </c>
      <c r="F226" s="130" t="s">
        <v>403</v>
      </c>
      <c r="G226" s="130" t="s">
        <v>446</v>
      </c>
      <c r="H226" s="130" t="s">
        <v>747</v>
      </c>
      <c r="I226" s="130" t="s">
        <v>395</v>
      </c>
      <c r="J226" s="131"/>
    </row>
    <row r="227" spans="2:10" s="104" customFormat="1" ht="42.75" customHeight="1" hidden="1">
      <c r="B227" s="106" t="s">
        <v>429</v>
      </c>
      <c r="C227" s="149" t="s">
        <v>379</v>
      </c>
      <c r="D227" s="129" t="s">
        <v>745</v>
      </c>
      <c r="E227" s="130" t="s">
        <v>401</v>
      </c>
      <c r="F227" s="130" t="s">
        <v>403</v>
      </c>
      <c r="G227" s="130" t="s">
        <v>446</v>
      </c>
      <c r="H227" s="130" t="s">
        <v>747</v>
      </c>
      <c r="I227" s="130" t="s">
        <v>398</v>
      </c>
      <c r="J227" s="131">
        <v>0</v>
      </c>
    </row>
    <row r="228" spans="2:10" s="104" customFormat="1" ht="24" customHeight="1" hidden="1">
      <c r="B228" s="106" t="s">
        <v>449</v>
      </c>
      <c r="C228" s="149" t="s">
        <v>379</v>
      </c>
      <c r="D228" s="129" t="s">
        <v>745</v>
      </c>
      <c r="E228" s="130" t="s">
        <v>401</v>
      </c>
      <c r="F228" s="130" t="s">
        <v>403</v>
      </c>
      <c r="G228" s="130" t="s">
        <v>446</v>
      </c>
      <c r="H228" s="130" t="s">
        <v>747</v>
      </c>
      <c r="I228" s="130" t="s">
        <v>398</v>
      </c>
      <c r="J228" s="131"/>
    </row>
    <row r="229" spans="2:10" s="104" customFormat="1" ht="18.75" customHeight="1" hidden="1">
      <c r="B229" s="106" t="s">
        <v>414</v>
      </c>
      <c r="C229" s="149" t="s">
        <v>379</v>
      </c>
      <c r="D229" s="129" t="s">
        <v>745</v>
      </c>
      <c r="E229" s="130" t="s">
        <v>401</v>
      </c>
      <c r="F229" s="130" t="s">
        <v>403</v>
      </c>
      <c r="G229" s="130" t="s">
        <v>446</v>
      </c>
      <c r="H229" s="130" t="s">
        <v>747</v>
      </c>
      <c r="I229" s="130" t="s">
        <v>415</v>
      </c>
      <c r="J229" s="131"/>
    </row>
    <row r="230" spans="2:10" s="104" customFormat="1" ht="39" customHeight="1">
      <c r="B230" s="101" t="s">
        <v>405</v>
      </c>
      <c r="C230" s="148" t="s">
        <v>379</v>
      </c>
      <c r="D230" s="126" t="s">
        <v>745</v>
      </c>
      <c r="E230" s="127" t="s">
        <v>401</v>
      </c>
      <c r="F230" s="127" t="s">
        <v>403</v>
      </c>
      <c r="G230" s="127" t="s">
        <v>377</v>
      </c>
      <c r="H230" s="127" t="s">
        <v>803</v>
      </c>
      <c r="I230" s="127"/>
      <c r="J230" s="128">
        <f>J231+J233</f>
        <v>2000000</v>
      </c>
    </row>
    <row r="231" spans="2:10" s="104" customFormat="1" ht="58.5" customHeight="1">
      <c r="B231" s="106" t="s">
        <v>408</v>
      </c>
      <c r="C231" s="149" t="s">
        <v>379</v>
      </c>
      <c r="D231" s="129" t="s">
        <v>745</v>
      </c>
      <c r="E231" s="149" t="s">
        <v>401</v>
      </c>
      <c r="F231" s="149" t="s">
        <v>403</v>
      </c>
      <c r="G231" s="149" t="s">
        <v>377</v>
      </c>
      <c r="H231" s="149" t="s">
        <v>803</v>
      </c>
      <c r="I231" s="149" t="s">
        <v>409</v>
      </c>
      <c r="J231" s="131">
        <f>J232</f>
        <v>1959500</v>
      </c>
    </row>
    <row r="232" spans="2:10" s="104" customFormat="1" ht="96" customHeight="1">
      <c r="B232" s="106" t="s">
        <v>410</v>
      </c>
      <c r="C232" s="149" t="s">
        <v>379</v>
      </c>
      <c r="D232" s="129" t="s">
        <v>745</v>
      </c>
      <c r="E232" s="149" t="s">
        <v>401</v>
      </c>
      <c r="F232" s="149" t="s">
        <v>403</v>
      </c>
      <c r="G232" s="149" t="s">
        <v>377</v>
      </c>
      <c r="H232" s="149" t="s">
        <v>803</v>
      </c>
      <c r="I232" s="149" t="s">
        <v>411</v>
      </c>
      <c r="J232" s="131">
        <f>-40500+2000000</f>
        <v>1959500</v>
      </c>
    </row>
    <row r="233" spans="2:10" s="104" customFormat="1" ht="18.75" customHeight="1">
      <c r="B233" s="106" t="s">
        <v>412</v>
      </c>
      <c r="C233" s="149" t="s">
        <v>379</v>
      </c>
      <c r="D233" s="129" t="s">
        <v>745</v>
      </c>
      <c r="E233" s="149" t="s">
        <v>401</v>
      </c>
      <c r="F233" s="149" t="s">
        <v>403</v>
      </c>
      <c r="G233" s="149" t="s">
        <v>377</v>
      </c>
      <c r="H233" s="149" t="s">
        <v>803</v>
      </c>
      <c r="I233" s="149" t="s">
        <v>393</v>
      </c>
      <c r="J233" s="131">
        <f>J234+J235+J236</f>
        <v>40500</v>
      </c>
    </row>
    <row r="234" spans="2:10" s="104" customFormat="1" ht="39.75" customHeight="1">
      <c r="B234" s="106" t="s">
        <v>413</v>
      </c>
      <c r="C234" s="149" t="s">
        <v>379</v>
      </c>
      <c r="D234" s="129" t="s">
        <v>745</v>
      </c>
      <c r="E234" s="149" t="s">
        <v>401</v>
      </c>
      <c r="F234" s="149" t="s">
        <v>403</v>
      </c>
      <c r="G234" s="149" t="s">
        <v>377</v>
      </c>
      <c r="H234" s="149" t="s">
        <v>803</v>
      </c>
      <c r="I234" s="149" t="s">
        <v>395</v>
      </c>
      <c r="J234" s="131">
        <v>40500</v>
      </c>
    </row>
    <row r="235" spans="2:10" s="104" customFormat="1" ht="21.75" customHeight="1" hidden="1">
      <c r="B235" s="106" t="s">
        <v>449</v>
      </c>
      <c r="C235" s="149" t="s">
        <v>379</v>
      </c>
      <c r="D235" s="129" t="s">
        <v>745</v>
      </c>
      <c r="E235" s="149" t="s">
        <v>401</v>
      </c>
      <c r="F235" s="149" t="s">
        <v>403</v>
      </c>
      <c r="G235" s="149" t="s">
        <v>377</v>
      </c>
      <c r="H235" s="149" t="s">
        <v>803</v>
      </c>
      <c r="I235" s="149" t="s">
        <v>398</v>
      </c>
      <c r="J235" s="131"/>
    </row>
    <row r="236" spans="2:10" s="104" customFormat="1" ht="21.75" customHeight="1" hidden="1">
      <c r="B236" s="106" t="s">
        <v>414</v>
      </c>
      <c r="C236" s="149" t="s">
        <v>379</v>
      </c>
      <c r="D236" s="129" t="s">
        <v>745</v>
      </c>
      <c r="E236" s="149" t="s">
        <v>401</v>
      </c>
      <c r="F236" s="149" t="s">
        <v>403</v>
      </c>
      <c r="G236" s="149" t="s">
        <v>377</v>
      </c>
      <c r="H236" s="149" t="s">
        <v>803</v>
      </c>
      <c r="I236" s="149" t="s">
        <v>415</v>
      </c>
      <c r="J236" s="131"/>
    </row>
    <row r="237" spans="2:10" s="104" customFormat="1" ht="21.75" customHeight="1">
      <c r="B237" s="101" t="s">
        <v>425</v>
      </c>
      <c r="C237" s="148" t="s">
        <v>379</v>
      </c>
      <c r="D237" s="126" t="s">
        <v>745</v>
      </c>
      <c r="E237" s="127" t="s">
        <v>401</v>
      </c>
      <c r="F237" s="127" t="s">
        <v>403</v>
      </c>
      <c r="G237" s="127" t="s">
        <v>424</v>
      </c>
      <c r="H237" s="127" t="s">
        <v>804</v>
      </c>
      <c r="I237" s="127"/>
      <c r="J237" s="128">
        <f>J242+J244+J238+J240</f>
        <v>-2702599</v>
      </c>
    </row>
    <row r="238" spans="2:10" s="104" customFormat="1" ht="120.75" customHeight="1">
      <c r="B238" s="108" t="s">
        <v>384</v>
      </c>
      <c r="C238" s="149" t="s">
        <v>379</v>
      </c>
      <c r="D238" s="129" t="s">
        <v>745</v>
      </c>
      <c r="E238" s="130" t="s">
        <v>401</v>
      </c>
      <c r="F238" s="130" t="s">
        <v>403</v>
      </c>
      <c r="G238" s="130" t="s">
        <v>424</v>
      </c>
      <c r="H238" s="130" t="s">
        <v>804</v>
      </c>
      <c r="I238" s="130" t="s">
        <v>385</v>
      </c>
      <c r="J238" s="131">
        <f>J239</f>
        <v>124414</v>
      </c>
    </row>
    <row r="239" spans="2:10" s="104" customFormat="1" ht="44.25" customHeight="1">
      <c r="B239" s="108" t="s">
        <v>386</v>
      </c>
      <c r="C239" s="149" t="s">
        <v>379</v>
      </c>
      <c r="D239" s="129" t="s">
        <v>745</v>
      </c>
      <c r="E239" s="130" t="s">
        <v>401</v>
      </c>
      <c r="F239" s="149" t="s">
        <v>403</v>
      </c>
      <c r="G239" s="129" t="s">
        <v>424</v>
      </c>
      <c r="H239" s="129" t="s">
        <v>804</v>
      </c>
      <c r="I239" s="130" t="s">
        <v>387</v>
      </c>
      <c r="J239" s="131">
        <f>49833+15050+46378+13153</f>
        <v>124414</v>
      </c>
    </row>
    <row r="240" spans="2:10" s="104" customFormat="1" ht="47.25" customHeight="1">
      <c r="B240" s="108" t="s">
        <v>388</v>
      </c>
      <c r="C240" s="149" t="s">
        <v>379</v>
      </c>
      <c r="D240" s="129" t="s">
        <v>745</v>
      </c>
      <c r="E240" s="130" t="s">
        <v>401</v>
      </c>
      <c r="F240" s="149" t="s">
        <v>403</v>
      </c>
      <c r="G240" s="129" t="s">
        <v>424</v>
      </c>
      <c r="H240" s="129" t="s">
        <v>804</v>
      </c>
      <c r="I240" s="130" t="s">
        <v>389</v>
      </c>
      <c r="J240" s="131">
        <f>J241</f>
        <v>685001</v>
      </c>
    </row>
    <row r="241" spans="2:10" s="104" customFormat="1" ht="43.5" customHeight="1">
      <c r="B241" s="108" t="s">
        <v>390</v>
      </c>
      <c r="C241" s="149" t="s">
        <v>379</v>
      </c>
      <c r="D241" s="129" t="s">
        <v>745</v>
      </c>
      <c r="E241" s="130" t="s">
        <v>401</v>
      </c>
      <c r="F241" s="149" t="s">
        <v>403</v>
      </c>
      <c r="G241" s="129" t="s">
        <v>424</v>
      </c>
      <c r="H241" s="129" t="s">
        <v>804</v>
      </c>
      <c r="I241" s="130" t="s">
        <v>391</v>
      </c>
      <c r="J241" s="131">
        <f>1+680000+5000</f>
        <v>685001</v>
      </c>
    </row>
    <row r="242" spans="2:10" s="104" customFormat="1" ht="55.5" customHeight="1">
      <c r="B242" s="106" t="s">
        <v>408</v>
      </c>
      <c r="C242" s="149" t="s">
        <v>379</v>
      </c>
      <c r="D242" s="129" t="s">
        <v>745</v>
      </c>
      <c r="E242" s="130" t="s">
        <v>401</v>
      </c>
      <c r="F242" s="130" t="s">
        <v>403</v>
      </c>
      <c r="G242" s="130" t="s">
        <v>424</v>
      </c>
      <c r="H242" s="130" t="s">
        <v>804</v>
      </c>
      <c r="I242" s="130" t="s">
        <v>409</v>
      </c>
      <c r="J242" s="131">
        <f>J243</f>
        <v>-3560614</v>
      </c>
    </row>
    <row r="243" spans="2:10" s="104" customFormat="1" ht="96.75" customHeight="1">
      <c r="B243" s="106" t="s">
        <v>410</v>
      </c>
      <c r="C243" s="149" t="s">
        <v>379</v>
      </c>
      <c r="D243" s="129" t="s">
        <v>745</v>
      </c>
      <c r="E243" s="130" t="s">
        <v>401</v>
      </c>
      <c r="F243" s="149" t="s">
        <v>403</v>
      </c>
      <c r="G243" s="129" t="s">
        <v>424</v>
      </c>
      <c r="H243" s="129" t="s">
        <v>804</v>
      </c>
      <c r="I243" s="149" t="s">
        <v>411</v>
      </c>
      <c r="J243" s="131">
        <f>-1-701600-64883-62130-32000-2700000</f>
        <v>-3560614</v>
      </c>
    </row>
    <row r="244" spans="2:10" s="104" customFormat="1" ht="19.5" customHeight="1">
      <c r="B244" s="106" t="s">
        <v>412</v>
      </c>
      <c r="C244" s="149" t="s">
        <v>379</v>
      </c>
      <c r="D244" s="129" t="s">
        <v>745</v>
      </c>
      <c r="E244" s="130" t="s">
        <v>401</v>
      </c>
      <c r="F244" s="149"/>
      <c r="G244" s="129"/>
      <c r="H244" s="130" t="s">
        <v>804</v>
      </c>
      <c r="I244" s="149" t="s">
        <v>393</v>
      </c>
      <c r="J244" s="131">
        <f>J245+J246+J247</f>
        <v>48600</v>
      </c>
    </row>
    <row r="245" spans="2:10" s="104" customFormat="1" ht="44.25" customHeight="1">
      <c r="B245" s="106" t="s">
        <v>413</v>
      </c>
      <c r="C245" s="149" t="s">
        <v>379</v>
      </c>
      <c r="D245" s="129" t="s">
        <v>745</v>
      </c>
      <c r="E245" s="130" t="s">
        <v>401</v>
      </c>
      <c r="F245" s="149"/>
      <c r="G245" s="129"/>
      <c r="H245" s="130" t="s">
        <v>804</v>
      </c>
      <c r="I245" s="149" t="s">
        <v>395</v>
      </c>
      <c r="J245" s="131">
        <v>32000</v>
      </c>
    </row>
    <row r="246" spans="2:10" s="104" customFormat="1" ht="21" customHeight="1">
      <c r="B246" s="106" t="s">
        <v>449</v>
      </c>
      <c r="C246" s="149" t="s">
        <v>379</v>
      </c>
      <c r="D246" s="129" t="s">
        <v>745</v>
      </c>
      <c r="E246" s="130" t="s">
        <v>401</v>
      </c>
      <c r="F246" s="149"/>
      <c r="G246" s="129"/>
      <c r="H246" s="130" t="s">
        <v>804</v>
      </c>
      <c r="I246" s="149" t="s">
        <v>398</v>
      </c>
      <c r="J246" s="131">
        <v>16600</v>
      </c>
    </row>
    <row r="247" spans="2:10" s="104" customFormat="1" ht="21" customHeight="1" hidden="1">
      <c r="B247" s="106" t="s">
        <v>414</v>
      </c>
      <c r="C247" s="149" t="s">
        <v>379</v>
      </c>
      <c r="D247" s="129" t="s">
        <v>745</v>
      </c>
      <c r="E247" s="130" t="s">
        <v>401</v>
      </c>
      <c r="F247" s="149"/>
      <c r="G247" s="129"/>
      <c r="H247" s="130" t="s">
        <v>804</v>
      </c>
      <c r="I247" s="149" t="s">
        <v>415</v>
      </c>
      <c r="J247" s="131"/>
    </row>
    <row r="248" spans="2:10" s="104" customFormat="1" ht="24" customHeight="1" hidden="1">
      <c r="B248" s="101" t="s">
        <v>427</v>
      </c>
      <c r="C248" s="149" t="s">
        <v>379</v>
      </c>
      <c r="D248" s="129" t="s">
        <v>745</v>
      </c>
      <c r="E248" s="130" t="s">
        <v>401</v>
      </c>
      <c r="F248" s="130"/>
      <c r="G248" s="130"/>
      <c r="H248" s="130" t="s">
        <v>805</v>
      </c>
      <c r="I248" s="130"/>
      <c r="J248" s="131">
        <f>J249+J251</f>
        <v>0</v>
      </c>
    </row>
    <row r="249" spans="2:10" s="104" customFormat="1" ht="32.25" customHeight="1" hidden="1">
      <c r="B249" s="106" t="s">
        <v>408</v>
      </c>
      <c r="C249" s="149" t="s">
        <v>379</v>
      </c>
      <c r="D249" s="129" t="s">
        <v>745</v>
      </c>
      <c r="E249" s="130" t="s">
        <v>401</v>
      </c>
      <c r="F249" s="130"/>
      <c r="G249" s="130"/>
      <c r="H249" s="130" t="s">
        <v>805</v>
      </c>
      <c r="I249" s="130" t="s">
        <v>409</v>
      </c>
      <c r="J249" s="131">
        <f>J250</f>
        <v>0</v>
      </c>
    </row>
    <row r="250" spans="2:10" s="104" customFormat="1" ht="41.25" customHeight="1" hidden="1">
      <c r="B250" s="106" t="s">
        <v>410</v>
      </c>
      <c r="C250" s="149" t="s">
        <v>379</v>
      </c>
      <c r="D250" s="129" t="s">
        <v>745</v>
      </c>
      <c r="E250" s="130" t="s">
        <v>401</v>
      </c>
      <c r="F250" s="130"/>
      <c r="G250" s="130"/>
      <c r="H250" s="130" t="s">
        <v>805</v>
      </c>
      <c r="I250" s="149" t="s">
        <v>411</v>
      </c>
      <c r="J250" s="131"/>
    </row>
    <row r="251" spans="2:10" s="104" customFormat="1" ht="22.5" customHeight="1" hidden="1">
      <c r="B251" s="106" t="s">
        <v>412</v>
      </c>
      <c r="C251" s="149" t="s">
        <v>379</v>
      </c>
      <c r="D251" s="129" t="s">
        <v>745</v>
      </c>
      <c r="E251" s="130" t="s">
        <v>401</v>
      </c>
      <c r="F251" s="130"/>
      <c r="G251" s="130"/>
      <c r="H251" s="130" t="s">
        <v>805</v>
      </c>
      <c r="I251" s="149" t="s">
        <v>393</v>
      </c>
      <c r="J251" s="131">
        <f>J252+J253</f>
        <v>0</v>
      </c>
    </row>
    <row r="252" spans="2:10" s="104" customFormat="1" ht="32.25" customHeight="1" hidden="1">
      <c r="B252" s="106" t="s">
        <v>413</v>
      </c>
      <c r="C252" s="149" t="s">
        <v>379</v>
      </c>
      <c r="D252" s="129" t="s">
        <v>745</v>
      </c>
      <c r="E252" s="130" t="s">
        <v>401</v>
      </c>
      <c r="F252" s="130"/>
      <c r="G252" s="130"/>
      <c r="H252" s="130" t="s">
        <v>805</v>
      </c>
      <c r="I252" s="149" t="s">
        <v>395</v>
      </c>
      <c r="J252" s="131"/>
    </row>
    <row r="253" spans="2:10" s="104" customFormat="1" ht="20.25" customHeight="1" hidden="1">
      <c r="B253" s="106" t="s">
        <v>429</v>
      </c>
      <c r="C253" s="149" t="s">
        <v>379</v>
      </c>
      <c r="D253" s="129" t="s">
        <v>745</v>
      </c>
      <c r="E253" s="130" t="s">
        <v>401</v>
      </c>
      <c r="F253" s="130"/>
      <c r="G253" s="130"/>
      <c r="H253" s="130" t="s">
        <v>805</v>
      </c>
      <c r="I253" s="149" t="s">
        <v>398</v>
      </c>
      <c r="J253" s="131"/>
    </row>
    <row r="254" spans="2:10" s="104" customFormat="1" ht="42.75" customHeight="1" hidden="1">
      <c r="B254" s="101" t="s">
        <v>450</v>
      </c>
      <c r="C254" s="148" t="s">
        <v>379</v>
      </c>
      <c r="D254" s="126" t="s">
        <v>745</v>
      </c>
      <c r="E254" s="127" t="s">
        <v>401</v>
      </c>
      <c r="F254" s="127"/>
      <c r="G254" s="127"/>
      <c r="H254" s="127" t="s">
        <v>806</v>
      </c>
      <c r="I254" s="127"/>
      <c r="J254" s="128">
        <f aca="true" t="shared" si="38" ref="J254:J255">J255</f>
        <v>0</v>
      </c>
    </row>
    <row r="255" spans="2:10" s="104" customFormat="1" ht="81" customHeight="1" hidden="1">
      <c r="B255" s="106" t="s">
        <v>408</v>
      </c>
      <c r="C255" s="149" t="s">
        <v>379</v>
      </c>
      <c r="D255" s="129" t="s">
        <v>745</v>
      </c>
      <c r="E255" s="130" t="s">
        <v>401</v>
      </c>
      <c r="F255" s="130"/>
      <c r="G255" s="130"/>
      <c r="H255" s="130" t="s">
        <v>806</v>
      </c>
      <c r="I255" s="130" t="s">
        <v>409</v>
      </c>
      <c r="J255" s="131">
        <f t="shared" si="38"/>
        <v>0</v>
      </c>
    </row>
    <row r="256" spans="2:10" s="104" customFormat="1" ht="99" customHeight="1" hidden="1">
      <c r="B256" s="106" t="s">
        <v>410</v>
      </c>
      <c r="C256" s="149" t="s">
        <v>379</v>
      </c>
      <c r="D256" s="129" t="s">
        <v>745</v>
      </c>
      <c r="E256" s="130" t="s">
        <v>401</v>
      </c>
      <c r="F256" s="130"/>
      <c r="G256" s="130"/>
      <c r="H256" s="130" t="s">
        <v>806</v>
      </c>
      <c r="I256" s="130" t="s">
        <v>411</v>
      </c>
      <c r="J256" s="131"/>
    </row>
    <row r="257" spans="2:10" s="104" customFormat="1" ht="36.75" customHeight="1" hidden="1">
      <c r="B257" s="101" t="s">
        <v>430</v>
      </c>
      <c r="C257" s="148" t="s">
        <v>379</v>
      </c>
      <c r="D257" s="126" t="s">
        <v>745</v>
      </c>
      <c r="E257" s="127" t="s">
        <v>401</v>
      </c>
      <c r="F257" s="127"/>
      <c r="G257" s="127"/>
      <c r="H257" s="127" t="s">
        <v>807</v>
      </c>
      <c r="I257" s="127"/>
      <c r="J257" s="128">
        <f>J258+J260</f>
        <v>0</v>
      </c>
    </row>
    <row r="258" spans="2:10" s="104" customFormat="1" ht="82.5" customHeight="1" hidden="1">
      <c r="B258" s="106" t="s">
        <v>408</v>
      </c>
      <c r="C258" s="149" t="s">
        <v>379</v>
      </c>
      <c r="D258" s="129" t="s">
        <v>745</v>
      </c>
      <c r="E258" s="130" t="s">
        <v>401</v>
      </c>
      <c r="F258" s="130"/>
      <c r="G258" s="130"/>
      <c r="H258" s="130" t="s">
        <v>807</v>
      </c>
      <c r="I258" s="130" t="s">
        <v>409</v>
      </c>
      <c r="J258" s="131">
        <f>J259</f>
        <v>0</v>
      </c>
    </row>
    <row r="259" spans="2:10" s="104" customFormat="1" ht="94.5" customHeight="1" hidden="1">
      <c r="B259" s="106" t="s">
        <v>410</v>
      </c>
      <c r="C259" s="149" t="s">
        <v>379</v>
      </c>
      <c r="D259" s="129" t="s">
        <v>745</v>
      </c>
      <c r="E259" s="130" t="s">
        <v>401</v>
      </c>
      <c r="F259" s="130"/>
      <c r="G259" s="130"/>
      <c r="H259" s="130" t="s">
        <v>807</v>
      </c>
      <c r="I259" s="149" t="s">
        <v>411</v>
      </c>
      <c r="J259" s="131"/>
    </row>
    <row r="260" spans="2:10" s="104" customFormat="1" ht="18.75" customHeight="1" hidden="1">
      <c r="B260" s="106" t="s">
        <v>412</v>
      </c>
      <c r="C260" s="149" t="s">
        <v>379</v>
      </c>
      <c r="D260" s="129" t="s">
        <v>745</v>
      </c>
      <c r="E260" s="130" t="s">
        <v>401</v>
      </c>
      <c r="F260" s="130"/>
      <c r="G260" s="130"/>
      <c r="H260" s="130" t="s">
        <v>807</v>
      </c>
      <c r="I260" s="149" t="s">
        <v>393</v>
      </c>
      <c r="J260" s="131">
        <f>J261+J262</f>
        <v>0</v>
      </c>
    </row>
    <row r="261" spans="2:10" s="104" customFormat="1" ht="32.25" customHeight="1" hidden="1">
      <c r="B261" s="106" t="s">
        <v>413</v>
      </c>
      <c r="C261" s="149" t="s">
        <v>379</v>
      </c>
      <c r="D261" s="129" t="s">
        <v>745</v>
      </c>
      <c r="E261" s="130" t="s">
        <v>401</v>
      </c>
      <c r="F261" s="130"/>
      <c r="G261" s="130"/>
      <c r="H261" s="130" t="s">
        <v>807</v>
      </c>
      <c r="I261" s="149" t="s">
        <v>395</v>
      </c>
      <c r="J261" s="131"/>
    </row>
    <row r="262" spans="2:10" s="104" customFormat="1" ht="18.75" customHeight="1" hidden="1">
      <c r="B262" s="106" t="s">
        <v>429</v>
      </c>
      <c r="C262" s="149" t="s">
        <v>379</v>
      </c>
      <c r="D262" s="129" t="s">
        <v>745</v>
      </c>
      <c r="E262" s="130" t="s">
        <v>401</v>
      </c>
      <c r="F262" s="130"/>
      <c r="G262" s="130"/>
      <c r="H262" s="130" t="s">
        <v>807</v>
      </c>
      <c r="I262" s="149" t="s">
        <v>398</v>
      </c>
      <c r="J262" s="131"/>
    </row>
    <row r="263" spans="2:10" s="104" customFormat="1" ht="37.5" customHeight="1" hidden="1">
      <c r="B263" s="101" t="s">
        <v>432</v>
      </c>
      <c r="C263" s="148" t="s">
        <v>379</v>
      </c>
      <c r="D263" s="126" t="s">
        <v>745</v>
      </c>
      <c r="E263" s="127" t="s">
        <v>401</v>
      </c>
      <c r="F263" s="127"/>
      <c r="G263" s="127"/>
      <c r="H263" s="127" t="s">
        <v>808</v>
      </c>
      <c r="I263" s="148"/>
      <c r="J263" s="128">
        <f>J264+J266</f>
        <v>0</v>
      </c>
    </row>
    <row r="264" spans="2:10" s="104" customFormat="1" ht="81.75" customHeight="1" hidden="1">
      <c r="B264" s="106" t="s">
        <v>408</v>
      </c>
      <c r="C264" s="149" t="s">
        <v>379</v>
      </c>
      <c r="D264" s="129" t="s">
        <v>745</v>
      </c>
      <c r="E264" s="130" t="s">
        <v>401</v>
      </c>
      <c r="F264" s="130"/>
      <c r="G264" s="130"/>
      <c r="H264" s="130" t="s">
        <v>808</v>
      </c>
      <c r="I264" s="130" t="s">
        <v>409</v>
      </c>
      <c r="J264" s="131">
        <f>J265</f>
        <v>0</v>
      </c>
    </row>
    <row r="265" spans="2:10" s="104" customFormat="1" ht="95.25" customHeight="1" hidden="1">
      <c r="B265" s="106" t="s">
        <v>410</v>
      </c>
      <c r="C265" s="149" t="s">
        <v>379</v>
      </c>
      <c r="D265" s="129" t="s">
        <v>745</v>
      </c>
      <c r="E265" s="130" t="s">
        <v>401</v>
      </c>
      <c r="F265" s="130"/>
      <c r="G265" s="130"/>
      <c r="H265" s="130" t="s">
        <v>808</v>
      </c>
      <c r="I265" s="149" t="s">
        <v>411</v>
      </c>
      <c r="J265" s="131"/>
    </row>
    <row r="266" spans="2:10" s="104" customFormat="1" ht="16.5" customHeight="1" hidden="1">
      <c r="B266" s="106" t="s">
        <v>412</v>
      </c>
      <c r="C266" s="149" t="s">
        <v>379</v>
      </c>
      <c r="D266" s="129" t="s">
        <v>745</v>
      </c>
      <c r="E266" s="130" t="s">
        <v>401</v>
      </c>
      <c r="F266" s="130"/>
      <c r="G266" s="130"/>
      <c r="H266" s="130" t="s">
        <v>808</v>
      </c>
      <c r="I266" s="149" t="s">
        <v>393</v>
      </c>
      <c r="J266" s="131">
        <f>J267+J268</f>
        <v>0</v>
      </c>
    </row>
    <row r="267" spans="2:10" s="104" customFormat="1" ht="32.25" customHeight="1" hidden="1">
      <c r="B267" s="106" t="s">
        <v>413</v>
      </c>
      <c r="C267" s="149" t="s">
        <v>379</v>
      </c>
      <c r="D267" s="129" t="s">
        <v>745</v>
      </c>
      <c r="E267" s="130" t="s">
        <v>401</v>
      </c>
      <c r="F267" s="130"/>
      <c r="G267" s="130"/>
      <c r="H267" s="130" t="s">
        <v>808</v>
      </c>
      <c r="I267" s="149" t="s">
        <v>395</v>
      </c>
      <c r="J267" s="131"/>
    </row>
    <row r="268" spans="2:10" s="104" customFormat="1" ht="18.75" customHeight="1" hidden="1">
      <c r="B268" s="106" t="s">
        <v>429</v>
      </c>
      <c r="C268" s="149" t="s">
        <v>379</v>
      </c>
      <c r="D268" s="129" t="s">
        <v>745</v>
      </c>
      <c r="E268" s="130" t="s">
        <v>401</v>
      </c>
      <c r="F268" s="130"/>
      <c r="G268" s="130"/>
      <c r="H268" s="130" t="s">
        <v>808</v>
      </c>
      <c r="I268" s="149" t="s">
        <v>398</v>
      </c>
      <c r="J268" s="131"/>
    </row>
    <row r="269" spans="2:10" s="104" customFormat="1" ht="57" customHeight="1">
      <c r="B269" s="101" t="s">
        <v>452</v>
      </c>
      <c r="C269" s="148" t="s">
        <v>379</v>
      </c>
      <c r="D269" s="126" t="s">
        <v>745</v>
      </c>
      <c r="E269" s="127" t="s">
        <v>401</v>
      </c>
      <c r="F269" s="127" t="s">
        <v>403</v>
      </c>
      <c r="G269" s="127" t="s">
        <v>446</v>
      </c>
      <c r="H269" s="127" t="s">
        <v>809</v>
      </c>
      <c r="I269" s="127"/>
      <c r="J269" s="128">
        <f>J270+J272+J274</f>
        <v>0</v>
      </c>
    </row>
    <row r="270" spans="2:10" s="104" customFormat="1" ht="120.75" customHeight="1">
      <c r="B270" s="108" t="s">
        <v>384</v>
      </c>
      <c r="C270" s="149" t="s">
        <v>379</v>
      </c>
      <c r="D270" s="129" t="s">
        <v>745</v>
      </c>
      <c r="E270" s="130" t="s">
        <v>401</v>
      </c>
      <c r="F270" s="130" t="s">
        <v>403</v>
      </c>
      <c r="G270" s="130" t="s">
        <v>446</v>
      </c>
      <c r="H270" s="130" t="s">
        <v>809</v>
      </c>
      <c r="I270" s="130" t="s">
        <v>385</v>
      </c>
      <c r="J270" s="131">
        <f>J271</f>
        <v>-163200</v>
      </c>
    </row>
    <row r="271" spans="2:10" s="104" customFormat="1" ht="45" customHeight="1">
      <c r="B271" s="108" t="s">
        <v>386</v>
      </c>
      <c r="C271" s="149" t="s">
        <v>379</v>
      </c>
      <c r="D271" s="129" t="s">
        <v>745</v>
      </c>
      <c r="E271" s="130" t="s">
        <v>401</v>
      </c>
      <c r="F271" s="130" t="s">
        <v>403</v>
      </c>
      <c r="G271" s="130" t="s">
        <v>446</v>
      </c>
      <c r="H271" s="130" t="s">
        <v>809</v>
      </c>
      <c r="I271" s="130" t="s">
        <v>387</v>
      </c>
      <c r="J271" s="131">
        <f>-13200-150000</f>
        <v>-163200</v>
      </c>
    </row>
    <row r="272" spans="2:10" s="104" customFormat="1" ht="45" customHeight="1">
      <c r="B272" s="108" t="s">
        <v>388</v>
      </c>
      <c r="C272" s="149" t="s">
        <v>379</v>
      </c>
      <c r="D272" s="129" t="s">
        <v>745</v>
      </c>
      <c r="E272" s="130" t="s">
        <v>401</v>
      </c>
      <c r="F272" s="130" t="s">
        <v>403</v>
      </c>
      <c r="G272" s="130" t="s">
        <v>446</v>
      </c>
      <c r="H272" s="130" t="s">
        <v>809</v>
      </c>
      <c r="I272" s="130" t="s">
        <v>389</v>
      </c>
      <c r="J272" s="131">
        <f>J273</f>
        <v>163200</v>
      </c>
    </row>
    <row r="273" spans="2:10" s="104" customFormat="1" ht="57.75" customHeight="1">
      <c r="B273" s="108" t="s">
        <v>390</v>
      </c>
      <c r="C273" s="149" t="s">
        <v>379</v>
      </c>
      <c r="D273" s="129" t="s">
        <v>745</v>
      </c>
      <c r="E273" s="130" t="s">
        <v>401</v>
      </c>
      <c r="F273" s="130" t="s">
        <v>403</v>
      </c>
      <c r="G273" s="130" t="s">
        <v>446</v>
      </c>
      <c r="H273" s="130" t="s">
        <v>809</v>
      </c>
      <c r="I273" s="130" t="s">
        <v>391</v>
      </c>
      <c r="J273" s="131">
        <f>13200+150000</f>
        <v>163200</v>
      </c>
    </row>
    <row r="274" spans="2:10" s="104" customFormat="1" ht="21" customHeight="1" hidden="1">
      <c r="B274" s="106" t="s">
        <v>412</v>
      </c>
      <c r="C274" s="149" t="s">
        <v>379</v>
      </c>
      <c r="D274" s="129" t="s">
        <v>745</v>
      </c>
      <c r="E274" s="130" t="s">
        <v>401</v>
      </c>
      <c r="F274" s="130" t="s">
        <v>403</v>
      </c>
      <c r="G274" s="130" t="s">
        <v>446</v>
      </c>
      <c r="H274" s="130" t="s">
        <v>809</v>
      </c>
      <c r="I274" s="130" t="s">
        <v>393</v>
      </c>
      <c r="J274" s="131">
        <f>J275+J276</f>
        <v>0</v>
      </c>
    </row>
    <row r="275" spans="2:10" s="104" customFormat="1" ht="44.25" customHeight="1" hidden="1">
      <c r="B275" s="106" t="s">
        <v>413</v>
      </c>
      <c r="C275" s="149" t="s">
        <v>379</v>
      </c>
      <c r="D275" s="129" t="s">
        <v>745</v>
      </c>
      <c r="E275" s="130" t="s">
        <v>401</v>
      </c>
      <c r="F275" s="130" t="s">
        <v>403</v>
      </c>
      <c r="G275" s="130" t="s">
        <v>446</v>
      </c>
      <c r="H275" s="130" t="s">
        <v>809</v>
      </c>
      <c r="I275" s="130" t="s">
        <v>395</v>
      </c>
      <c r="J275" s="131"/>
    </row>
    <row r="276" spans="2:10" s="104" customFormat="1" ht="21" customHeight="1" hidden="1">
      <c r="B276" s="106" t="s">
        <v>399</v>
      </c>
      <c r="C276" s="149" t="s">
        <v>379</v>
      </c>
      <c r="D276" s="129" t="s">
        <v>745</v>
      </c>
      <c r="E276" s="130" t="s">
        <v>401</v>
      </c>
      <c r="F276" s="130" t="s">
        <v>403</v>
      </c>
      <c r="G276" s="130" t="s">
        <v>446</v>
      </c>
      <c r="H276" s="130" t="s">
        <v>809</v>
      </c>
      <c r="I276" s="130" t="s">
        <v>398</v>
      </c>
      <c r="J276" s="131"/>
    </row>
    <row r="277" spans="2:10" s="104" customFormat="1" ht="55.5" customHeight="1">
      <c r="B277" s="101" t="s">
        <v>455</v>
      </c>
      <c r="C277" s="148" t="s">
        <v>379</v>
      </c>
      <c r="D277" s="126" t="s">
        <v>745</v>
      </c>
      <c r="E277" s="127" t="s">
        <v>401</v>
      </c>
      <c r="F277" s="127"/>
      <c r="G277" s="127"/>
      <c r="H277" s="127" t="s">
        <v>810</v>
      </c>
      <c r="I277" s="127"/>
      <c r="J277" s="128">
        <f>J278+J280+J282</f>
        <v>700000</v>
      </c>
    </row>
    <row r="278" spans="2:10" s="104" customFormat="1" ht="118.5" customHeight="1">
      <c r="B278" s="108" t="s">
        <v>384</v>
      </c>
      <c r="C278" s="149" t="s">
        <v>379</v>
      </c>
      <c r="D278" s="129" t="s">
        <v>745</v>
      </c>
      <c r="E278" s="130" t="s">
        <v>401</v>
      </c>
      <c r="F278" s="130"/>
      <c r="G278" s="130"/>
      <c r="H278" s="130" t="s">
        <v>810</v>
      </c>
      <c r="I278" s="130" t="s">
        <v>385</v>
      </c>
      <c r="J278" s="131">
        <f>J279</f>
        <v>700000</v>
      </c>
    </row>
    <row r="279" spans="2:10" s="104" customFormat="1" ht="45.75" customHeight="1">
      <c r="B279" s="108" t="s">
        <v>386</v>
      </c>
      <c r="C279" s="149" t="s">
        <v>379</v>
      </c>
      <c r="D279" s="129" t="s">
        <v>745</v>
      </c>
      <c r="E279" s="130" t="s">
        <v>401</v>
      </c>
      <c r="F279" s="130"/>
      <c r="G279" s="130"/>
      <c r="H279" s="130" t="s">
        <v>810</v>
      </c>
      <c r="I279" s="130" t="s">
        <v>387</v>
      </c>
      <c r="J279" s="131">
        <v>700000</v>
      </c>
    </row>
    <row r="280" spans="2:10" s="104" customFormat="1" ht="27.75" customHeight="1" hidden="1">
      <c r="B280" s="108" t="s">
        <v>388</v>
      </c>
      <c r="C280" s="149" t="s">
        <v>379</v>
      </c>
      <c r="D280" s="129" t="s">
        <v>745</v>
      </c>
      <c r="E280" s="130" t="s">
        <v>401</v>
      </c>
      <c r="F280" s="130"/>
      <c r="G280" s="130"/>
      <c r="H280" s="130" t="s">
        <v>810</v>
      </c>
      <c r="I280" s="130" t="s">
        <v>389</v>
      </c>
      <c r="J280" s="131">
        <f>J281</f>
        <v>0</v>
      </c>
    </row>
    <row r="281" spans="2:10" s="104" customFormat="1" ht="32.25" customHeight="1" hidden="1">
      <c r="B281" s="108" t="s">
        <v>390</v>
      </c>
      <c r="C281" s="149" t="s">
        <v>379</v>
      </c>
      <c r="D281" s="129" t="s">
        <v>745</v>
      </c>
      <c r="E281" s="130" t="s">
        <v>401</v>
      </c>
      <c r="F281" s="130"/>
      <c r="G281" s="130"/>
      <c r="H281" s="130" t="s">
        <v>810</v>
      </c>
      <c r="I281" s="130" t="s">
        <v>391</v>
      </c>
      <c r="J281" s="131"/>
    </row>
    <row r="282" spans="2:10" s="104" customFormat="1" ht="21" customHeight="1" hidden="1">
      <c r="B282" s="106" t="s">
        <v>412</v>
      </c>
      <c r="C282" s="149" t="s">
        <v>379</v>
      </c>
      <c r="D282" s="129" t="s">
        <v>745</v>
      </c>
      <c r="E282" s="130" t="s">
        <v>401</v>
      </c>
      <c r="F282" s="130"/>
      <c r="G282" s="130"/>
      <c r="H282" s="130" t="s">
        <v>810</v>
      </c>
      <c r="I282" s="149" t="s">
        <v>393</v>
      </c>
      <c r="J282" s="131">
        <f>J283+J284</f>
        <v>0</v>
      </c>
    </row>
    <row r="283" spans="2:10" s="104" customFormat="1" ht="32.25" customHeight="1" hidden="1">
      <c r="B283" s="106" t="s">
        <v>413</v>
      </c>
      <c r="C283" s="149" t="s">
        <v>379</v>
      </c>
      <c r="D283" s="129" t="s">
        <v>745</v>
      </c>
      <c r="E283" s="130" t="s">
        <v>401</v>
      </c>
      <c r="F283" s="130"/>
      <c r="G283" s="130"/>
      <c r="H283" s="130" t="s">
        <v>810</v>
      </c>
      <c r="I283" s="149" t="s">
        <v>395</v>
      </c>
      <c r="J283" s="131"/>
    </row>
    <row r="284" spans="2:10" s="104" customFormat="1" ht="23.25" customHeight="1" hidden="1">
      <c r="B284" s="106" t="s">
        <v>429</v>
      </c>
      <c r="C284" s="149" t="s">
        <v>379</v>
      </c>
      <c r="D284" s="129" t="s">
        <v>745</v>
      </c>
      <c r="E284" s="130" t="s">
        <v>401</v>
      </c>
      <c r="F284" s="130"/>
      <c r="G284" s="130"/>
      <c r="H284" s="130" t="s">
        <v>810</v>
      </c>
      <c r="I284" s="149" t="s">
        <v>398</v>
      </c>
      <c r="J284" s="131"/>
    </row>
    <row r="285" spans="2:10" s="104" customFormat="1" ht="60" customHeight="1">
      <c r="B285" s="101" t="s">
        <v>457</v>
      </c>
      <c r="C285" s="148" t="s">
        <v>379</v>
      </c>
      <c r="D285" s="126" t="s">
        <v>745</v>
      </c>
      <c r="E285" s="127" t="s">
        <v>401</v>
      </c>
      <c r="F285" s="127"/>
      <c r="G285" s="127"/>
      <c r="H285" s="127" t="s">
        <v>811</v>
      </c>
      <c r="I285" s="127"/>
      <c r="J285" s="128">
        <f>J286+J288+J290</f>
        <v>0</v>
      </c>
    </row>
    <row r="286" spans="2:10" s="104" customFormat="1" ht="119.25" customHeight="1">
      <c r="B286" s="108" t="s">
        <v>384</v>
      </c>
      <c r="C286" s="149" t="s">
        <v>379</v>
      </c>
      <c r="D286" s="129" t="s">
        <v>745</v>
      </c>
      <c r="E286" s="130" t="s">
        <v>401</v>
      </c>
      <c r="F286" s="130"/>
      <c r="G286" s="130"/>
      <c r="H286" s="130" t="s">
        <v>811</v>
      </c>
      <c r="I286" s="130" t="s">
        <v>385</v>
      </c>
      <c r="J286" s="131">
        <f>J287</f>
        <v>-10000</v>
      </c>
    </row>
    <row r="287" spans="2:10" s="104" customFormat="1" ht="50.25" customHeight="1">
      <c r="B287" s="108" t="s">
        <v>386</v>
      </c>
      <c r="C287" s="149" t="s">
        <v>379</v>
      </c>
      <c r="D287" s="129" t="s">
        <v>745</v>
      </c>
      <c r="E287" s="130" t="s">
        <v>401</v>
      </c>
      <c r="F287" s="130"/>
      <c r="G287" s="130"/>
      <c r="H287" s="130" t="s">
        <v>811</v>
      </c>
      <c r="I287" s="130" t="s">
        <v>387</v>
      </c>
      <c r="J287" s="131">
        <v>-10000</v>
      </c>
    </row>
    <row r="288" spans="2:10" s="104" customFormat="1" ht="46.5" customHeight="1">
      <c r="B288" s="108" t="s">
        <v>388</v>
      </c>
      <c r="C288" s="149" t="s">
        <v>379</v>
      </c>
      <c r="D288" s="129" t="s">
        <v>745</v>
      </c>
      <c r="E288" s="130" t="s">
        <v>401</v>
      </c>
      <c r="F288" s="130"/>
      <c r="G288" s="130"/>
      <c r="H288" s="130" t="s">
        <v>811</v>
      </c>
      <c r="I288" s="130" t="s">
        <v>389</v>
      </c>
      <c r="J288" s="131">
        <f>J289</f>
        <v>10000</v>
      </c>
    </row>
    <row r="289" spans="2:10" s="104" customFormat="1" ht="48.75" customHeight="1">
      <c r="B289" s="108" t="s">
        <v>460</v>
      </c>
      <c r="C289" s="149" t="s">
        <v>379</v>
      </c>
      <c r="D289" s="129" t="s">
        <v>745</v>
      </c>
      <c r="E289" s="130" t="s">
        <v>401</v>
      </c>
      <c r="F289" s="130"/>
      <c r="G289" s="130"/>
      <c r="H289" s="130" t="s">
        <v>811</v>
      </c>
      <c r="I289" s="130" t="s">
        <v>391</v>
      </c>
      <c r="J289" s="131">
        <v>10000</v>
      </c>
    </row>
    <row r="290" spans="2:10" s="104" customFormat="1" ht="21" customHeight="1" hidden="1">
      <c r="B290" s="106" t="s">
        <v>412</v>
      </c>
      <c r="C290" s="149" t="s">
        <v>379</v>
      </c>
      <c r="D290" s="129" t="s">
        <v>745</v>
      </c>
      <c r="E290" s="130" t="s">
        <v>401</v>
      </c>
      <c r="F290" s="130"/>
      <c r="G290" s="130"/>
      <c r="H290" s="130" t="s">
        <v>811</v>
      </c>
      <c r="I290" s="149" t="s">
        <v>393</v>
      </c>
      <c r="J290" s="131">
        <f>J291+J292</f>
        <v>0</v>
      </c>
    </row>
    <row r="291" spans="2:10" s="104" customFormat="1" ht="32.25" customHeight="1" hidden="1">
      <c r="B291" s="106" t="s">
        <v>413</v>
      </c>
      <c r="C291" s="149" t="s">
        <v>379</v>
      </c>
      <c r="D291" s="129" t="s">
        <v>745</v>
      </c>
      <c r="E291" s="130" t="s">
        <v>401</v>
      </c>
      <c r="F291" s="130"/>
      <c r="G291" s="130"/>
      <c r="H291" s="130" t="s">
        <v>811</v>
      </c>
      <c r="I291" s="149" t="s">
        <v>395</v>
      </c>
      <c r="J291" s="131"/>
    </row>
    <row r="292" spans="2:10" s="104" customFormat="1" ht="19.5" customHeight="1" hidden="1">
      <c r="B292" s="106" t="s">
        <v>429</v>
      </c>
      <c r="C292" s="149" t="s">
        <v>379</v>
      </c>
      <c r="D292" s="129" t="s">
        <v>745</v>
      </c>
      <c r="E292" s="130" t="s">
        <v>401</v>
      </c>
      <c r="F292" s="130"/>
      <c r="G292" s="130"/>
      <c r="H292" s="130" t="s">
        <v>811</v>
      </c>
      <c r="I292" s="149" t="s">
        <v>398</v>
      </c>
      <c r="J292" s="131"/>
    </row>
    <row r="293" spans="2:10" s="104" customFormat="1" ht="60.75" customHeight="1">
      <c r="B293" s="101" t="s">
        <v>441</v>
      </c>
      <c r="C293" s="148" t="s">
        <v>379</v>
      </c>
      <c r="D293" s="126" t="s">
        <v>745</v>
      </c>
      <c r="E293" s="127" t="s">
        <v>401</v>
      </c>
      <c r="F293" s="127"/>
      <c r="G293" s="127"/>
      <c r="H293" s="127" t="s">
        <v>812</v>
      </c>
      <c r="I293" s="148"/>
      <c r="J293" s="128">
        <f>J294</f>
        <v>-71299</v>
      </c>
    </row>
    <row r="294" spans="2:10" s="104" customFormat="1" ht="57.75" customHeight="1">
      <c r="B294" s="106" t="s">
        <v>408</v>
      </c>
      <c r="C294" s="149" t="s">
        <v>379</v>
      </c>
      <c r="D294" s="129" t="s">
        <v>745</v>
      </c>
      <c r="E294" s="130" t="s">
        <v>401</v>
      </c>
      <c r="F294" s="130"/>
      <c r="G294" s="130"/>
      <c r="H294" s="130" t="s">
        <v>812</v>
      </c>
      <c r="I294" s="149" t="s">
        <v>409</v>
      </c>
      <c r="J294" s="131">
        <f>J295+J296</f>
        <v>-71299</v>
      </c>
    </row>
    <row r="295" spans="2:10" s="104" customFormat="1" ht="102" customHeight="1" hidden="1">
      <c r="B295" s="106" t="s">
        <v>410</v>
      </c>
      <c r="C295" s="149" t="s">
        <v>379</v>
      </c>
      <c r="D295" s="129" t="s">
        <v>745</v>
      </c>
      <c r="E295" s="130" t="s">
        <v>401</v>
      </c>
      <c r="F295" s="130"/>
      <c r="G295" s="130"/>
      <c r="H295" s="130" t="s">
        <v>812</v>
      </c>
      <c r="I295" s="149" t="s">
        <v>411</v>
      </c>
      <c r="J295" s="131"/>
    </row>
    <row r="296" spans="2:10" s="104" customFormat="1" ht="41.25" customHeight="1">
      <c r="B296" s="106" t="s">
        <v>420</v>
      </c>
      <c r="C296" s="149" t="s">
        <v>379</v>
      </c>
      <c r="D296" s="129" t="s">
        <v>745</v>
      </c>
      <c r="E296" s="130" t="s">
        <v>401</v>
      </c>
      <c r="F296" s="130"/>
      <c r="G296" s="130"/>
      <c r="H296" s="130" t="s">
        <v>812</v>
      </c>
      <c r="I296" s="149" t="s">
        <v>421</v>
      </c>
      <c r="J296" s="131">
        <v>-71299</v>
      </c>
    </row>
    <row r="297" spans="2:10" s="104" customFormat="1" ht="116.25" customHeight="1" hidden="1">
      <c r="B297" s="101" t="s">
        <v>434</v>
      </c>
      <c r="C297" s="149" t="s">
        <v>379</v>
      </c>
      <c r="D297" s="129" t="s">
        <v>745</v>
      </c>
      <c r="E297" s="130" t="s">
        <v>401</v>
      </c>
      <c r="F297" s="130" t="s">
        <v>403</v>
      </c>
      <c r="G297" s="130" t="s">
        <v>424</v>
      </c>
      <c r="H297" s="130" t="s">
        <v>813</v>
      </c>
      <c r="I297" s="130"/>
      <c r="J297" s="131">
        <f aca="true" t="shared" si="39" ref="J297:J298">J298</f>
        <v>0</v>
      </c>
    </row>
    <row r="298" spans="2:10" s="104" customFormat="1" ht="32.25" customHeight="1" hidden="1">
      <c r="B298" s="106" t="s">
        <v>408</v>
      </c>
      <c r="C298" s="149" t="s">
        <v>379</v>
      </c>
      <c r="D298" s="129" t="s">
        <v>745</v>
      </c>
      <c r="E298" s="130" t="s">
        <v>401</v>
      </c>
      <c r="F298" s="130" t="s">
        <v>403</v>
      </c>
      <c r="G298" s="130" t="s">
        <v>424</v>
      </c>
      <c r="H298" s="130" t="s">
        <v>813</v>
      </c>
      <c r="I298" s="130" t="s">
        <v>409</v>
      </c>
      <c r="J298" s="131">
        <f t="shared" si="39"/>
        <v>0</v>
      </c>
    </row>
    <row r="299" spans="2:10" s="104" customFormat="1" ht="42" customHeight="1" hidden="1">
      <c r="B299" s="106" t="s">
        <v>410</v>
      </c>
      <c r="C299" s="149" t="s">
        <v>379</v>
      </c>
      <c r="D299" s="129" t="s">
        <v>745</v>
      </c>
      <c r="E299" s="130" t="s">
        <v>401</v>
      </c>
      <c r="F299" s="130" t="s">
        <v>403</v>
      </c>
      <c r="G299" s="130" t="s">
        <v>424</v>
      </c>
      <c r="H299" s="130" t="s">
        <v>813</v>
      </c>
      <c r="I299" s="130" t="s">
        <v>411</v>
      </c>
      <c r="J299" s="131"/>
    </row>
    <row r="300" spans="2:10" s="104" customFormat="1" ht="35.25" customHeight="1" hidden="1">
      <c r="B300" s="101" t="s">
        <v>416</v>
      </c>
      <c r="C300" s="149" t="s">
        <v>379</v>
      </c>
      <c r="D300" s="129" t="s">
        <v>745</v>
      </c>
      <c r="E300" s="130" t="s">
        <v>401</v>
      </c>
      <c r="F300" s="130"/>
      <c r="G300" s="130"/>
      <c r="H300" s="130" t="s">
        <v>814</v>
      </c>
      <c r="I300" s="130"/>
      <c r="J300" s="131">
        <f aca="true" t="shared" si="40" ref="J300:J301">J301</f>
        <v>0</v>
      </c>
    </row>
    <row r="301" spans="2:10" s="104" customFormat="1" ht="32.25" customHeight="1" hidden="1">
      <c r="B301" s="106" t="s">
        <v>408</v>
      </c>
      <c r="C301" s="149" t="s">
        <v>379</v>
      </c>
      <c r="D301" s="129" t="s">
        <v>745</v>
      </c>
      <c r="E301" s="149" t="s">
        <v>401</v>
      </c>
      <c r="F301" s="149" t="s">
        <v>403</v>
      </c>
      <c r="G301" s="149" t="s">
        <v>377</v>
      </c>
      <c r="H301" s="149" t="s">
        <v>814</v>
      </c>
      <c r="I301" s="149" t="s">
        <v>409</v>
      </c>
      <c r="J301" s="131">
        <f t="shared" si="40"/>
        <v>0</v>
      </c>
    </row>
    <row r="302" spans="2:10" s="104" customFormat="1" ht="43.5" customHeight="1" hidden="1">
      <c r="B302" s="106" t="s">
        <v>410</v>
      </c>
      <c r="C302" s="149" t="s">
        <v>379</v>
      </c>
      <c r="D302" s="129" t="s">
        <v>745</v>
      </c>
      <c r="E302" s="149" t="s">
        <v>401</v>
      </c>
      <c r="F302" s="149" t="s">
        <v>403</v>
      </c>
      <c r="G302" s="149" t="s">
        <v>377</v>
      </c>
      <c r="H302" s="149" t="s">
        <v>814</v>
      </c>
      <c r="I302" s="149" t="s">
        <v>411</v>
      </c>
      <c r="J302" s="131"/>
    </row>
    <row r="303" spans="2:10" s="104" customFormat="1" ht="30" customHeight="1" hidden="1">
      <c r="B303" s="101" t="s">
        <v>436</v>
      </c>
      <c r="C303" s="149" t="s">
        <v>379</v>
      </c>
      <c r="D303" s="129" t="s">
        <v>745</v>
      </c>
      <c r="E303" s="149" t="s">
        <v>401</v>
      </c>
      <c r="F303" s="149"/>
      <c r="G303" s="149"/>
      <c r="H303" s="149" t="s">
        <v>815</v>
      </c>
      <c r="I303" s="149"/>
      <c r="J303" s="131">
        <f aca="true" t="shared" si="41" ref="J303:J304">J304</f>
        <v>0</v>
      </c>
    </row>
    <row r="304" spans="2:10" s="104" customFormat="1" ht="30.75" customHeight="1" hidden="1">
      <c r="B304" s="106" t="s">
        <v>408</v>
      </c>
      <c r="C304" s="149" t="s">
        <v>379</v>
      </c>
      <c r="D304" s="129" t="s">
        <v>745</v>
      </c>
      <c r="E304" s="149" t="s">
        <v>401</v>
      </c>
      <c r="F304" s="149"/>
      <c r="G304" s="149"/>
      <c r="H304" s="149" t="s">
        <v>815</v>
      </c>
      <c r="I304" s="149" t="s">
        <v>409</v>
      </c>
      <c r="J304" s="131">
        <f t="shared" si="41"/>
        <v>0</v>
      </c>
    </row>
    <row r="305" spans="2:10" s="104" customFormat="1" ht="22.5" customHeight="1" hidden="1">
      <c r="B305" s="106" t="s">
        <v>420</v>
      </c>
      <c r="C305" s="149" t="s">
        <v>379</v>
      </c>
      <c r="D305" s="129" t="s">
        <v>745</v>
      </c>
      <c r="E305" s="149" t="s">
        <v>401</v>
      </c>
      <c r="F305" s="149"/>
      <c r="G305" s="149"/>
      <c r="H305" s="149" t="s">
        <v>815</v>
      </c>
      <c r="I305" s="149" t="s">
        <v>421</v>
      </c>
      <c r="J305" s="131"/>
    </row>
    <row r="306" spans="2:10" s="104" customFormat="1" ht="66.75" customHeight="1" hidden="1">
      <c r="B306" s="101" t="s">
        <v>461</v>
      </c>
      <c r="C306" s="149" t="s">
        <v>379</v>
      </c>
      <c r="D306" s="129" t="s">
        <v>745</v>
      </c>
      <c r="E306" s="130" t="s">
        <v>401</v>
      </c>
      <c r="F306" s="130" t="s">
        <v>403</v>
      </c>
      <c r="G306" s="130" t="s">
        <v>446</v>
      </c>
      <c r="H306" s="130" t="s">
        <v>816</v>
      </c>
      <c r="I306" s="130"/>
      <c r="J306" s="131">
        <f>J307+J309</f>
        <v>0</v>
      </c>
    </row>
    <row r="307" spans="2:10" s="104" customFormat="1" ht="23.25" customHeight="1" hidden="1">
      <c r="B307" s="110" t="s">
        <v>463</v>
      </c>
      <c r="C307" s="149" t="s">
        <v>379</v>
      </c>
      <c r="D307" s="129" t="s">
        <v>745</v>
      </c>
      <c r="E307" s="130" t="s">
        <v>401</v>
      </c>
      <c r="F307" s="149" t="s">
        <v>403</v>
      </c>
      <c r="G307" s="149" t="s">
        <v>446</v>
      </c>
      <c r="H307" s="149" t="s">
        <v>816</v>
      </c>
      <c r="I307" s="149" t="s">
        <v>464</v>
      </c>
      <c r="J307" s="131">
        <f>J308</f>
        <v>0</v>
      </c>
    </row>
    <row r="308" spans="2:10" s="104" customFormat="1" ht="44.25" customHeight="1" hidden="1">
      <c r="B308" s="110" t="s">
        <v>465</v>
      </c>
      <c r="C308" s="149" t="s">
        <v>379</v>
      </c>
      <c r="D308" s="129" t="s">
        <v>745</v>
      </c>
      <c r="E308" s="130" t="s">
        <v>401</v>
      </c>
      <c r="F308" s="149" t="s">
        <v>403</v>
      </c>
      <c r="G308" s="149" t="s">
        <v>446</v>
      </c>
      <c r="H308" s="149" t="s">
        <v>816</v>
      </c>
      <c r="I308" s="149" t="s">
        <v>466</v>
      </c>
      <c r="J308" s="131"/>
    </row>
    <row r="309" spans="2:10" s="104" customFormat="1" ht="32.25" customHeight="1" hidden="1">
      <c r="B309" s="106" t="s">
        <v>408</v>
      </c>
      <c r="C309" s="149" t="s">
        <v>379</v>
      </c>
      <c r="D309" s="129" t="s">
        <v>745</v>
      </c>
      <c r="E309" s="130" t="s">
        <v>401</v>
      </c>
      <c r="F309" s="149"/>
      <c r="G309" s="149"/>
      <c r="H309" s="149" t="s">
        <v>816</v>
      </c>
      <c r="I309" s="130" t="s">
        <v>409</v>
      </c>
      <c r="J309" s="131">
        <f>J310</f>
        <v>0</v>
      </c>
    </row>
    <row r="310" spans="2:10" s="104" customFormat="1" ht="18.75" customHeight="1" hidden="1">
      <c r="B310" s="106" t="s">
        <v>420</v>
      </c>
      <c r="C310" s="149" t="s">
        <v>379</v>
      </c>
      <c r="D310" s="129" t="s">
        <v>745</v>
      </c>
      <c r="E310" s="130" t="s">
        <v>401</v>
      </c>
      <c r="F310" s="149"/>
      <c r="G310" s="149"/>
      <c r="H310" s="149" t="s">
        <v>816</v>
      </c>
      <c r="I310" s="130" t="s">
        <v>421</v>
      </c>
      <c r="J310" s="131"/>
    </row>
    <row r="311" spans="2:10" s="104" customFormat="1" ht="113.25" customHeight="1" hidden="1">
      <c r="B311" s="101" t="s">
        <v>485</v>
      </c>
      <c r="C311" s="149" t="s">
        <v>379</v>
      </c>
      <c r="D311" s="129" t="s">
        <v>745</v>
      </c>
      <c r="E311" s="130" t="s">
        <v>401</v>
      </c>
      <c r="F311" s="130" t="s">
        <v>482</v>
      </c>
      <c r="G311" s="130" t="s">
        <v>484</v>
      </c>
      <c r="H311" s="130" t="s">
        <v>817</v>
      </c>
      <c r="I311" s="130"/>
      <c r="J311" s="131">
        <f>J312+J314</f>
        <v>0</v>
      </c>
    </row>
    <row r="312" spans="2:10" s="104" customFormat="1" ht="38.25" customHeight="1" hidden="1">
      <c r="B312" s="106" t="s">
        <v>487</v>
      </c>
      <c r="C312" s="149" t="s">
        <v>379</v>
      </c>
      <c r="D312" s="129" t="s">
        <v>745</v>
      </c>
      <c r="E312" s="130" t="s">
        <v>401</v>
      </c>
      <c r="F312" s="130" t="s">
        <v>482</v>
      </c>
      <c r="G312" s="130" t="s">
        <v>484</v>
      </c>
      <c r="H312" s="130" t="s">
        <v>817</v>
      </c>
      <c r="I312" s="130" t="s">
        <v>464</v>
      </c>
      <c r="J312" s="131">
        <f>J313</f>
        <v>0</v>
      </c>
    </row>
    <row r="313" spans="2:10" s="104" customFormat="1" ht="72.75" customHeight="1" hidden="1">
      <c r="B313" s="106" t="s">
        <v>489</v>
      </c>
      <c r="C313" s="149" t="s">
        <v>379</v>
      </c>
      <c r="D313" s="129" t="s">
        <v>745</v>
      </c>
      <c r="E313" s="130" t="s">
        <v>401</v>
      </c>
      <c r="F313" s="130" t="s">
        <v>482</v>
      </c>
      <c r="G313" s="130" t="s">
        <v>484</v>
      </c>
      <c r="H313" s="130" t="s">
        <v>817</v>
      </c>
      <c r="I313" s="130" t="s">
        <v>466</v>
      </c>
      <c r="J313" s="131"/>
    </row>
    <row r="314" spans="2:10" s="104" customFormat="1" ht="75.75" customHeight="1" hidden="1">
      <c r="B314" s="106" t="s">
        <v>408</v>
      </c>
      <c r="C314" s="149" t="s">
        <v>379</v>
      </c>
      <c r="D314" s="129" t="s">
        <v>745</v>
      </c>
      <c r="E314" s="130" t="s">
        <v>401</v>
      </c>
      <c r="F314" s="130" t="s">
        <v>482</v>
      </c>
      <c r="G314" s="130" t="s">
        <v>484</v>
      </c>
      <c r="H314" s="130" t="s">
        <v>817</v>
      </c>
      <c r="I314" s="130" t="s">
        <v>409</v>
      </c>
      <c r="J314" s="131">
        <f>J315</f>
        <v>0</v>
      </c>
    </row>
    <row r="315" spans="2:10" s="104" customFormat="1" ht="36" customHeight="1" hidden="1">
      <c r="B315" s="106" t="s">
        <v>420</v>
      </c>
      <c r="C315" s="149" t="s">
        <v>379</v>
      </c>
      <c r="D315" s="129" t="s">
        <v>745</v>
      </c>
      <c r="E315" s="130" t="s">
        <v>401</v>
      </c>
      <c r="F315" s="130" t="s">
        <v>482</v>
      </c>
      <c r="G315" s="130" t="s">
        <v>484</v>
      </c>
      <c r="H315" s="130" t="s">
        <v>817</v>
      </c>
      <c r="I315" s="130" t="s">
        <v>421</v>
      </c>
      <c r="J315" s="131"/>
    </row>
    <row r="316" spans="2:10" s="104" customFormat="1" ht="43.5" customHeight="1" hidden="1">
      <c r="B316" s="101" t="s">
        <v>818</v>
      </c>
      <c r="C316" s="148" t="s">
        <v>379</v>
      </c>
      <c r="D316" s="126" t="s">
        <v>745</v>
      </c>
      <c r="E316" s="127" t="s">
        <v>401</v>
      </c>
      <c r="F316" s="150"/>
      <c r="G316" s="150"/>
      <c r="H316" s="150" t="s">
        <v>819</v>
      </c>
      <c r="I316" s="150"/>
      <c r="J316" s="143">
        <f>J317</f>
        <v>0</v>
      </c>
    </row>
    <row r="317" spans="2:10" s="104" customFormat="1" ht="58.5" customHeight="1" hidden="1">
      <c r="B317" s="106" t="s">
        <v>408</v>
      </c>
      <c r="C317" s="149" t="s">
        <v>379</v>
      </c>
      <c r="D317" s="129" t="s">
        <v>745</v>
      </c>
      <c r="E317" s="130" t="s">
        <v>401</v>
      </c>
      <c r="F317" s="151"/>
      <c r="G317" s="151"/>
      <c r="H317" s="151" t="s">
        <v>819</v>
      </c>
      <c r="I317" s="151" t="s">
        <v>409</v>
      </c>
      <c r="J317" s="142">
        <f>J318+J319</f>
        <v>0</v>
      </c>
    </row>
    <row r="318" spans="2:10" s="104" customFormat="1" ht="96" customHeight="1" hidden="1">
      <c r="B318" s="106" t="s">
        <v>410</v>
      </c>
      <c r="C318" s="149" t="s">
        <v>379</v>
      </c>
      <c r="D318" s="129" t="s">
        <v>745</v>
      </c>
      <c r="E318" s="130" t="s">
        <v>401</v>
      </c>
      <c r="F318" s="151"/>
      <c r="G318" s="151"/>
      <c r="H318" s="151" t="s">
        <v>819</v>
      </c>
      <c r="I318" s="151" t="s">
        <v>411</v>
      </c>
      <c r="J318" s="142"/>
    </row>
    <row r="319" spans="2:10" s="104" customFormat="1" ht="37.5" customHeight="1" hidden="1">
      <c r="B319" s="106" t="s">
        <v>420</v>
      </c>
      <c r="C319" s="149" t="s">
        <v>379</v>
      </c>
      <c r="D319" s="129" t="s">
        <v>745</v>
      </c>
      <c r="E319" s="130" t="s">
        <v>401</v>
      </c>
      <c r="F319" s="151"/>
      <c r="G319" s="151"/>
      <c r="H319" s="151" t="s">
        <v>819</v>
      </c>
      <c r="I319" s="151" t="s">
        <v>421</v>
      </c>
      <c r="J319" s="142"/>
    </row>
    <row r="320" spans="2:10" s="104" customFormat="1" ht="42" customHeight="1" hidden="1">
      <c r="B320" s="101" t="s">
        <v>418</v>
      </c>
      <c r="C320" s="149" t="s">
        <v>379</v>
      </c>
      <c r="D320" s="129" t="s">
        <v>745</v>
      </c>
      <c r="E320" s="130" t="s">
        <v>401</v>
      </c>
      <c r="F320" s="151"/>
      <c r="G320" s="151"/>
      <c r="H320" s="151" t="s">
        <v>820</v>
      </c>
      <c r="I320" s="151"/>
      <c r="J320" s="142">
        <f aca="true" t="shared" si="42" ref="J320:J321">J321</f>
        <v>0</v>
      </c>
    </row>
    <row r="321" spans="2:10" s="104" customFormat="1" ht="76.5" customHeight="1" hidden="1">
      <c r="B321" s="106" t="s">
        <v>408</v>
      </c>
      <c r="C321" s="149" t="s">
        <v>379</v>
      </c>
      <c r="D321" s="129" t="s">
        <v>745</v>
      </c>
      <c r="E321" s="130" t="s">
        <v>401</v>
      </c>
      <c r="F321" s="151"/>
      <c r="G321" s="151"/>
      <c r="H321" s="151" t="s">
        <v>820</v>
      </c>
      <c r="I321" s="151" t="s">
        <v>409</v>
      </c>
      <c r="J321" s="142">
        <f t="shared" si="42"/>
        <v>0</v>
      </c>
    </row>
    <row r="322" spans="2:10" s="104" customFormat="1" ht="40.5" customHeight="1" hidden="1">
      <c r="B322" s="106" t="s">
        <v>420</v>
      </c>
      <c r="C322" s="149" t="s">
        <v>379</v>
      </c>
      <c r="D322" s="129" t="s">
        <v>745</v>
      </c>
      <c r="E322" s="130" t="s">
        <v>401</v>
      </c>
      <c r="F322" s="151"/>
      <c r="G322" s="151"/>
      <c r="H322" s="151" t="s">
        <v>820</v>
      </c>
      <c r="I322" s="151" t="s">
        <v>421</v>
      </c>
      <c r="J322" s="142"/>
    </row>
    <row r="323" spans="2:10" s="104" customFormat="1" ht="108" customHeight="1">
      <c r="B323" s="101" t="s">
        <v>438</v>
      </c>
      <c r="C323" s="148" t="s">
        <v>379</v>
      </c>
      <c r="D323" s="126" t="s">
        <v>745</v>
      </c>
      <c r="E323" s="127" t="s">
        <v>401</v>
      </c>
      <c r="F323" s="150"/>
      <c r="G323" s="150"/>
      <c r="H323" s="150" t="s">
        <v>776</v>
      </c>
      <c r="I323" s="150"/>
      <c r="J323" s="143">
        <f aca="true" t="shared" si="43" ref="J323:J324">J324</f>
        <v>63000</v>
      </c>
    </row>
    <row r="324" spans="2:10" s="104" customFormat="1" ht="57" customHeight="1">
      <c r="B324" s="106" t="s">
        <v>408</v>
      </c>
      <c r="C324" s="149" t="s">
        <v>379</v>
      </c>
      <c r="D324" s="129" t="s">
        <v>745</v>
      </c>
      <c r="E324" s="130" t="s">
        <v>401</v>
      </c>
      <c r="F324" s="151"/>
      <c r="G324" s="151"/>
      <c r="H324" s="151" t="s">
        <v>776</v>
      </c>
      <c r="I324" s="151" t="s">
        <v>409</v>
      </c>
      <c r="J324" s="142">
        <f t="shared" si="43"/>
        <v>63000</v>
      </c>
    </row>
    <row r="325" spans="2:10" s="104" customFormat="1" ht="40.5" customHeight="1">
      <c r="B325" s="106" t="s">
        <v>420</v>
      </c>
      <c r="C325" s="149" t="s">
        <v>379</v>
      </c>
      <c r="D325" s="129" t="s">
        <v>745</v>
      </c>
      <c r="E325" s="130" t="s">
        <v>401</v>
      </c>
      <c r="F325" s="151"/>
      <c r="G325" s="151"/>
      <c r="H325" s="151" t="s">
        <v>776</v>
      </c>
      <c r="I325" s="151" t="s">
        <v>421</v>
      </c>
      <c r="J325" s="142">
        <v>63000</v>
      </c>
    </row>
    <row r="326" spans="2:10" s="104" customFormat="1" ht="63.75" customHeight="1">
      <c r="B326" s="101" t="s">
        <v>467</v>
      </c>
      <c r="C326" s="148" t="s">
        <v>379</v>
      </c>
      <c r="D326" s="126" t="s">
        <v>745</v>
      </c>
      <c r="E326" s="127" t="s">
        <v>401</v>
      </c>
      <c r="F326" s="127" t="s">
        <v>403</v>
      </c>
      <c r="G326" s="127" t="s">
        <v>446</v>
      </c>
      <c r="H326" s="127" t="s">
        <v>821</v>
      </c>
      <c r="I326" s="127"/>
      <c r="J326" s="128">
        <f aca="true" t="shared" si="44" ref="J326:J327">J327</f>
        <v>-28500</v>
      </c>
    </row>
    <row r="327" spans="2:10" s="104" customFormat="1" ht="60" customHeight="1">
      <c r="B327" s="106" t="s">
        <v>408</v>
      </c>
      <c r="C327" s="149" t="s">
        <v>379</v>
      </c>
      <c r="D327" s="129" t="s">
        <v>745</v>
      </c>
      <c r="E327" s="130" t="s">
        <v>401</v>
      </c>
      <c r="F327" s="130" t="s">
        <v>403</v>
      </c>
      <c r="G327" s="130" t="s">
        <v>446</v>
      </c>
      <c r="H327" s="130" t="s">
        <v>821</v>
      </c>
      <c r="I327" s="130" t="s">
        <v>409</v>
      </c>
      <c r="J327" s="131">
        <f t="shared" si="44"/>
        <v>-28500</v>
      </c>
    </row>
    <row r="328" spans="2:10" s="104" customFormat="1" ht="41.25" customHeight="1">
      <c r="B328" s="106" t="s">
        <v>420</v>
      </c>
      <c r="C328" s="149" t="s">
        <v>379</v>
      </c>
      <c r="D328" s="129" t="s">
        <v>745</v>
      </c>
      <c r="E328" s="130" t="s">
        <v>401</v>
      </c>
      <c r="F328" s="130" t="s">
        <v>403</v>
      </c>
      <c r="G328" s="130" t="s">
        <v>446</v>
      </c>
      <c r="H328" s="130" t="s">
        <v>821</v>
      </c>
      <c r="I328" s="130" t="s">
        <v>421</v>
      </c>
      <c r="J328" s="131">
        <v>-28500</v>
      </c>
    </row>
    <row r="329" spans="2:10" s="104" customFormat="1" ht="62.25" customHeight="1">
      <c r="B329" s="101" t="s">
        <v>469</v>
      </c>
      <c r="C329" s="148" t="s">
        <v>379</v>
      </c>
      <c r="D329" s="126" t="s">
        <v>745</v>
      </c>
      <c r="E329" s="127" t="s">
        <v>401</v>
      </c>
      <c r="F329" s="127" t="s">
        <v>403</v>
      </c>
      <c r="G329" s="127" t="s">
        <v>446</v>
      </c>
      <c r="H329" s="127" t="s">
        <v>822</v>
      </c>
      <c r="I329" s="127"/>
      <c r="J329" s="128">
        <f aca="true" t="shared" si="45" ref="J329:J330">J330</f>
        <v>-100000</v>
      </c>
    </row>
    <row r="330" spans="2:10" s="104" customFormat="1" ht="59.25" customHeight="1">
      <c r="B330" s="106" t="s">
        <v>408</v>
      </c>
      <c r="C330" s="149" t="s">
        <v>379</v>
      </c>
      <c r="D330" s="129" t="s">
        <v>745</v>
      </c>
      <c r="E330" s="130" t="s">
        <v>401</v>
      </c>
      <c r="F330" s="130" t="s">
        <v>403</v>
      </c>
      <c r="G330" s="130" t="s">
        <v>446</v>
      </c>
      <c r="H330" s="130" t="s">
        <v>822</v>
      </c>
      <c r="I330" s="130" t="s">
        <v>409</v>
      </c>
      <c r="J330" s="131">
        <f t="shared" si="45"/>
        <v>-100000</v>
      </c>
    </row>
    <row r="331" spans="2:10" s="104" customFormat="1" ht="37.5" customHeight="1">
      <c r="B331" s="106" t="s">
        <v>420</v>
      </c>
      <c r="C331" s="149" t="s">
        <v>379</v>
      </c>
      <c r="D331" s="129" t="s">
        <v>745</v>
      </c>
      <c r="E331" s="130" t="s">
        <v>401</v>
      </c>
      <c r="F331" s="130" t="s">
        <v>403</v>
      </c>
      <c r="G331" s="130" t="s">
        <v>446</v>
      </c>
      <c r="H331" s="130" t="s">
        <v>822</v>
      </c>
      <c r="I331" s="130" t="s">
        <v>421</v>
      </c>
      <c r="J331" s="131">
        <v>-100000</v>
      </c>
    </row>
    <row r="332" spans="2:10" s="104" customFormat="1" ht="16.5" customHeight="1" hidden="1">
      <c r="B332" s="111" t="s">
        <v>471</v>
      </c>
      <c r="C332" s="149" t="s">
        <v>379</v>
      </c>
      <c r="D332" s="129" t="s">
        <v>745</v>
      </c>
      <c r="E332" s="130" t="s">
        <v>401</v>
      </c>
      <c r="F332" s="130" t="s">
        <v>403</v>
      </c>
      <c r="G332" s="130" t="s">
        <v>446</v>
      </c>
      <c r="H332" s="130" t="s">
        <v>823</v>
      </c>
      <c r="I332" s="130"/>
      <c r="J332" s="131">
        <f aca="true" t="shared" si="46" ref="J332:J333">J333</f>
        <v>0</v>
      </c>
    </row>
    <row r="333" spans="2:10" s="104" customFormat="1" ht="32.25" customHeight="1" hidden="1">
      <c r="B333" s="106" t="s">
        <v>408</v>
      </c>
      <c r="C333" s="149" t="s">
        <v>379</v>
      </c>
      <c r="D333" s="129" t="s">
        <v>745</v>
      </c>
      <c r="E333" s="130" t="s">
        <v>401</v>
      </c>
      <c r="F333" s="130" t="s">
        <v>403</v>
      </c>
      <c r="G333" s="130" t="s">
        <v>446</v>
      </c>
      <c r="H333" s="130" t="s">
        <v>823</v>
      </c>
      <c r="I333" s="130" t="s">
        <v>409</v>
      </c>
      <c r="J333" s="131">
        <f t="shared" si="46"/>
        <v>0</v>
      </c>
    </row>
    <row r="334" spans="2:10" s="104" customFormat="1" ht="17.25" customHeight="1" hidden="1">
      <c r="B334" s="106" t="s">
        <v>420</v>
      </c>
      <c r="C334" s="149" t="s">
        <v>379</v>
      </c>
      <c r="D334" s="129" t="s">
        <v>745</v>
      </c>
      <c r="E334" s="130" t="s">
        <v>401</v>
      </c>
      <c r="F334" s="130" t="s">
        <v>403</v>
      </c>
      <c r="G334" s="130" t="s">
        <v>446</v>
      </c>
      <c r="H334" s="130" t="s">
        <v>823</v>
      </c>
      <c r="I334" s="130" t="s">
        <v>421</v>
      </c>
      <c r="J334" s="131"/>
    </row>
    <row r="335" spans="2:10" s="104" customFormat="1" ht="45" customHeight="1" hidden="1">
      <c r="B335" s="111" t="s">
        <v>473</v>
      </c>
      <c r="C335" s="149" t="s">
        <v>379</v>
      </c>
      <c r="D335" s="129" t="s">
        <v>745</v>
      </c>
      <c r="E335" s="130" t="s">
        <v>401</v>
      </c>
      <c r="F335" s="130" t="s">
        <v>403</v>
      </c>
      <c r="G335" s="130" t="s">
        <v>446</v>
      </c>
      <c r="H335" s="130" t="s">
        <v>824</v>
      </c>
      <c r="I335" s="130"/>
      <c r="J335" s="131">
        <f aca="true" t="shared" si="47" ref="J335:J336">J336</f>
        <v>0</v>
      </c>
    </row>
    <row r="336" spans="2:10" s="104" customFormat="1" ht="32.25" customHeight="1" hidden="1">
      <c r="B336" s="106" t="s">
        <v>408</v>
      </c>
      <c r="C336" s="149" t="s">
        <v>379</v>
      </c>
      <c r="D336" s="129" t="s">
        <v>745</v>
      </c>
      <c r="E336" s="130" t="s">
        <v>401</v>
      </c>
      <c r="F336" s="130" t="s">
        <v>403</v>
      </c>
      <c r="G336" s="130" t="s">
        <v>446</v>
      </c>
      <c r="H336" s="130" t="s">
        <v>824</v>
      </c>
      <c r="I336" s="130" t="s">
        <v>409</v>
      </c>
      <c r="J336" s="131">
        <f t="shared" si="47"/>
        <v>0</v>
      </c>
    </row>
    <row r="337" spans="2:10" s="104" customFormat="1" ht="20.25" customHeight="1" hidden="1">
      <c r="B337" s="106" t="s">
        <v>420</v>
      </c>
      <c r="C337" s="149" t="s">
        <v>379</v>
      </c>
      <c r="D337" s="129" t="s">
        <v>745</v>
      </c>
      <c r="E337" s="130" t="s">
        <v>401</v>
      </c>
      <c r="F337" s="130" t="s">
        <v>403</v>
      </c>
      <c r="G337" s="130" t="s">
        <v>446</v>
      </c>
      <c r="H337" s="130" t="s">
        <v>824</v>
      </c>
      <c r="I337" s="130" t="s">
        <v>421</v>
      </c>
      <c r="J337" s="131"/>
    </row>
    <row r="338" spans="2:10" s="104" customFormat="1" ht="60" customHeight="1">
      <c r="B338" s="101" t="s">
        <v>475</v>
      </c>
      <c r="C338" s="148" t="s">
        <v>379</v>
      </c>
      <c r="D338" s="126" t="s">
        <v>745</v>
      </c>
      <c r="E338" s="127" t="s">
        <v>401</v>
      </c>
      <c r="F338" s="127" t="s">
        <v>403</v>
      </c>
      <c r="G338" s="127" t="s">
        <v>446</v>
      </c>
      <c r="H338" s="127" t="s">
        <v>825</v>
      </c>
      <c r="I338" s="127"/>
      <c r="J338" s="128">
        <f aca="true" t="shared" si="48" ref="J338:J339">J339</f>
        <v>-20000</v>
      </c>
    </row>
    <row r="339" spans="2:10" s="104" customFormat="1" ht="60.75" customHeight="1">
      <c r="B339" s="106" t="s">
        <v>408</v>
      </c>
      <c r="C339" s="149" t="s">
        <v>379</v>
      </c>
      <c r="D339" s="129" t="s">
        <v>745</v>
      </c>
      <c r="E339" s="130" t="s">
        <v>401</v>
      </c>
      <c r="F339" s="130" t="s">
        <v>403</v>
      </c>
      <c r="G339" s="130" t="s">
        <v>446</v>
      </c>
      <c r="H339" s="130" t="s">
        <v>825</v>
      </c>
      <c r="I339" s="130" t="s">
        <v>409</v>
      </c>
      <c r="J339" s="131">
        <f t="shared" si="48"/>
        <v>-20000</v>
      </c>
    </row>
    <row r="340" spans="2:10" s="104" customFormat="1" ht="39.75" customHeight="1">
      <c r="B340" s="106" t="s">
        <v>420</v>
      </c>
      <c r="C340" s="149" t="s">
        <v>379</v>
      </c>
      <c r="D340" s="129" t="s">
        <v>745</v>
      </c>
      <c r="E340" s="130" t="s">
        <v>401</v>
      </c>
      <c r="F340" s="130" t="s">
        <v>403</v>
      </c>
      <c r="G340" s="130" t="s">
        <v>446</v>
      </c>
      <c r="H340" s="130" t="s">
        <v>825</v>
      </c>
      <c r="I340" s="130" t="s">
        <v>421</v>
      </c>
      <c r="J340" s="131">
        <v>-20000</v>
      </c>
    </row>
    <row r="341" spans="2:10" s="104" customFormat="1" ht="57" customHeight="1">
      <c r="B341" s="101" t="s">
        <v>477</v>
      </c>
      <c r="C341" s="148" t="s">
        <v>379</v>
      </c>
      <c r="D341" s="126" t="s">
        <v>745</v>
      </c>
      <c r="E341" s="127" t="s">
        <v>401</v>
      </c>
      <c r="F341" s="127" t="s">
        <v>403</v>
      </c>
      <c r="G341" s="127" t="s">
        <v>446</v>
      </c>
      <c r="H341" s="127" t="s">
        <v>826</v>
      </c>
      <c r="I341" s="127"/>
      <c r="J341" s="128">
        <f aca="true" t="shared" si="49" ref="J341:J342">J342</f>
        <v>-50000</v>
      </c>
    </row>
    <row r="342" spans="2:10" s="104" customFormat="1" ht="63" customHeight="1">
      <c r="B342" s="106" t="s">
        <v>408</v>
      </c>
      <c r="C342" s="149" t="s">
        <v>379</v>
      </c>
      <c r="D342" s="129" t="s">
        <v>745</v>
      </c>
      <c r="E342" s="130" t="s">
        <v>401</v>
      </c>
      <c r="F342" s="130" t="s">
        <v>403</v>
      </c>
      <c r="G342" s="130" t="s">
        <v>446</v>
      </c>
      <c r="H342" s="130" t="s">
        <v>826</v>
      </c>
      <c r="I342" s="130" t="s">
        <v>409</v>
      </c>
      <c r="J342" s="131">
        <f t="shared" si="49"/>
        <v>-50000</v>
      </c>
    </row>
    <row r="343" spans="2:10" s="104" customFormat="1" ht="42.75" customHeight="1">
      <c r="B343" s="106" t="s">
        <v>420</v>
      </c>
      <c r="C343" s="149" t="s">
        <v>379</v>
      </c>
      <c r="D343" s="129" t="s">
        <v>745</v>
      </c>
      <c r="E343" s="130" t="s">
        <v>401</v>
      </c>
      <c r="F343" s="130" t="s">
        <v>403</v>
      </c>
      <c r="G343" s="130" t="s">
        <v>446</v>
      </c>
      <c r="H343" s="130" t="s">
        <v>826</v>
      </c>
      <c r="I343" s="130" t="s">
        <v>421</v>
      </c>
      <c r="J343" s="131">
        <v>-50000</v>
      </c>
    </row>
    <row r="344" spans="2:10" s="104" customFormat="1" ht="62.25" customHeight="1">
      <c r="B344" s="112" t="s">
        <v>479</v>
      </c>
      <c r="C344" s="148" t="s">
        <v>379</v>
      </c>
      <c r="D344" s="126" t="s">
        <v>745</v>
      </c>
      <c r="E344" s="150" t="s">
        <v>401</v>
      </c>
      <c r="F344" s="150" t="s">
        <v>403</v>
      </c>
      <c r="G344" s="150" t="s">
        <v>446</v>
      </c>
      <c r="H344" s="150" t="s">
        <v>827</v>
      </c>
      <c r="I344" s="150"/>
      <c r="J344" s="143">
        <f aca="true" t="shared" si="50" ref="J344:J345">J345</f>
        <v>-100000</v>
      </c>
    </row>
    <row r="345" spans="2:10" s="104" customFormat="1" ht="60" customHeight="1">
      <c r="B345" s="106" t="s">
        <v>408</v>
      </c>
      <c r="C345" s="149" t="s">
        <v>379</v>
      </c>
      <c r="D345" s="129" t="s">
        <v>745</v>
      </c>
      <c r="E345" s="151" t="s">
        <v>401</v>
      </c>
      <c r="F345" s="151" t="s">
        <v>403</v>
      </c>
      <c r="G345" s="151" t="s">
        <v>446</v>
      </c>
      <c r="H345" s="151" t="s">
        <v>827</v>
      </c>
      <c r="I345" s="151" t="s">
        <v>409</v>
      </c>
      <c r="J345" s="142">
        <f t="shared" si="50"/>
        <v>-100000</v>
      </c>
    </row>
    <row r="346" spans="2:10" s="104" customFormat="1" ht="45.75" customHeight="1">
      <c r="B346" s="106" t="s">
        <v>420</v>
      </c>
      <c r="C346" s="149" t="s">
        <v>379</v>
      </c>
      <c r="D346" s="129" t="s">
        <v>745</v>
      </c>
      <c r="E346" s="151" t="s">
        <v>401</v>
      </c>
      <c r="F346" s="151" t="s">
        <v>403</v>
      </c>
      <c r="G346" s="151" t="s">
        <v>446</v>
      </c>
      <c r="H346" s="151" t="s">
        <v>827</v>
      </c>
      <c r="I346" s="151" t="s">
        <v>421</v>
      </c>
      <c r="J346" s="142">
        <v>-100000</v>
      </c>
    </row>
    <row r="347" spans="2:10" s="104" customFormat="1" ht="58.5" hidden="1">
      <c r="B347" s="152" t="s">
        <v>828</v>
      </c>
      <c r="C347" s="149" t="s">
        <v>484</v>
      </c>
      <c r="D347" s="129" t="s">
        <v>745</v>
      </c>
      <c r="E347" s="153"/>
      <c r="F347" s="153"/>
      <c r="G347" s="153"/>
      <c r="H347" s="153"/>
      <c r="I347" s="153"/>
      <c r="J347" s="154">
        <f aca="true" t="shared" si="51" ref="J347:J350">J348</f>
        <v>0</v>
      </c>
    </row>
    <row r="348" spans="2:10" s="104" customFormat="1" ht="56.25" hidden="1">
      <c r="B348" s="101" t="s">
        <v>572</v>
      </c>
      <c r="C348" s="149" t="s">
        <v>484</v>
      </c>
      <c r="D348" s="129" t="s">
        <v>745</v>
      </c>
      <c r="E348" s="130" t="s">
        <v>573</v>
      </c>
      <c r="F348" s="130"/>
      <c r="G348" s="130"/>
      <c r="H348" s="130"/>
      <c r="I348" s="130"/>
      <c r="J348" s="154">
        <f t="shared" si="51"/>
        <v>0</v>
      </c>
    </row>
    <row r="349" spans="2:10" s="104" customFormat="1" ht="57.75" customHeight="1" hidden="1">
      <c r="B349" s="101" t="s">
        <v>828</v>
      </c>
      <c r="C349" s="130" t="s">
        <v>484</v>
      </c>
      <c r="D349" s="129" t="s">
        <v>745</v>
      </c>
      <c r="E349" s="130" t="s">
        <v>573</v>
      </c>
      <c r="F349" s="130" t="s">
        <v>553</v>
      </c>
      <c r="G349" s="130" t="s">
        <v>377</v>
      </c>
      <c r="H349" s="130" t="s">
        <v>829</v>
      </c>
      <c r="I349" s="130"/>
      <c r="J349" s="154">
        <f t="shared" si="51"/>
        <v>0</v>
      </c>
    </row>
    <row r="350" spans="2:10" s="104" customFormat="1" ht="47.25" customHeight="1" hidden="1">
      <c r="B350" s="110" t="s">
        <v>388</v>
      </c>
      <c r="C350" s="130" t="s">
        <v>484</v>
      </c>
      <c r="D350" s="129" t="s">
        <v>745</v>
      </c>
      <c r="E350" s="130" t="s">
        <v>573</v>
      </c>
      <c r="F350" s="130" t="s">
        <v>553</v>
      </c>
      <c r="G350" s="130" t="s">
        <v>377</v>
      </c>
      <c r="H350" s="130" t="s">
        <v>829</v>
      </c>
      <c r="I350" s="130" t="s">
        <v>389</v>
      </c>
      <c r="J350" s="154">
        <f t="shared" si="51"/>
        <v>0</v>
      </c>
    </row>
    <row r="351" spans="2:10" s="104" customFormat="1" ht="45" customHeight="1" hidden="1">
      <c r="B351" s="106" t="s">
        <v>460</v>
      </c>
      <c r="C351" s="130" t="s">
        <v>484</v>
      </c>
      <c r="D351" s="129" t="s">
        <v>745</v>
      </c>
      <c r="E351" s="130" t="s">
        <v>573</v>
      </c>
      <c r="F351" s="130" t="s">
        <v>553</v>
      </c>
      <c r="G351" s="130" t="s">
        <v>377</v>
      </c>
      <c r="H351" s="130" t="s">
        <v>829</v>
      </c>
      <c r="I351" s="130" t="s">
        <v>391</v>
      </c>
      <c r="J351" s="154"/>
    </row>
    <row r="352" spans="2:10" s="104" customFormat="1" ht="58.5">
      <c r="B352" s="145" t="s">
        <v>725</v>
      </c>
      <c r="C352" s="148" t="s">
        <v>545</v>
      </c>
      <c r="D352" s="126" t="s">
        <v>745</v>
      </c>
      <c r="E352" s="155"/>
      <c r="F352" s="155"/>
      <c r="G352" s="155"/>
      <c r="H352" s="155"/>
      <c r="I352" s="155"/>
      <c r="J352" s="156">
        <f aca="true" t="shared" si="52" ref="J352:J353">J353</f>
        <v>-140000</v>
      </c>
    </row>
    <row r="353" spans="2:10" s="104" customFormat="1" ht="56.25">
      <c r="B353" s="101" t="s">
        <v>572</v>
      </c>
      <c r="C353" s="148" t="s">
        <v>545</v>
      </c>
      <c r="D353" s="126" t="s">
        <v>745</v>
      </c>
      <c r="E353" s="155">
        <v>916</v>
      </c>
      <c r="F353" s="155"/>
      <c r="G353" s="155"/>
      <c r="H353" s="155"/>
      <c r="I353" s="155"/>
      <c r="J353" s="156">
        <f t="shared" si="52"/>
        <v>-140000</v>
      </c>
    </row>
    <row r="354" spans="2:10" s="104" customFormat="1" ht="56.25">
      <c r="B354" s="101" t="s">
        <v>725</v>
      </c>
      <c r="C354" s="148" t="s">
        <v>545</v>
      </c>
      <c r="D354" s="126" t="s">
        <v>745</v>
      </c>
      <c r="E354" s="155">
        <v>916</v>
      </c>
      <c r="F354" s="148" t="s">
        <v>511</v>
      </c>
      <c r="G354" s="148" t="s">
        <v>424</v>
      </c>
      <c r="H354" s="155">
        <v>7525</v>
      </c>
      <c r="I354" s="155"/>
      <c r="J354" s="156">
        <f>J357+J355</f>
        <v>-140000</v>
      </c>
    </row>
    <row r="355" spans="2:10" s="104" customFormat="1" ht="127.5" customHeight="1" hidden="1">
      <c r="B355" s="108" t="s">
        <v>384</v>
      </c>
      <c r="C355" s="149" t="s">
        <v>545</v>
      </c>
      <c r="D355" s="129" t="s">
        <v>745</v>
      </c>
      <c r="E355" s="153">
        <v>916</v>
      </c>
      <c r="F355" s="149" t="s">
        <v>511</v>
      </c>
      <c r="G355" s="149" t="s">
        <v>424</v>
      </c>
      <c r="H355" s="153">
        <v>7525</v>
      </c>
      <c r="I355" s="153">
        <v>100</v>
      </c>
      <c r="J355" s="157">
        <f>J356</f>
        <v>0</v>
      </c>
    </row>
    <row r="356" spans="2:10" s="104" customFormat="1" ht="45.75" customHeight="1" hidden="1">
      <c r="B356" s="108" t="s">
        <v>386</v>
      </c>
      <c r="C356" s="149" t="s">
        <v>545</v>
      </c>
      <c r="D356" s="129" t="s">
        <v>745</v>
      </c>
      <c r="E356" s="153">
        <v>916</v>
      </c>
      <c r="F356" s="149" t="s">
        <v>511</v>
      </c>
      <c r="G356" s="149" t="s">
        <v>424</v>
      </c>
      <c r="H356" s="153">
        <v>7525</v>
      </c>
      <c r="I356" s="153">
        <v>120</v>
      </c>
      <c r="J356" s="157"/>
    </row>
    <row r="357" spans="2:10" s="104" customFormat="1" ht="43.5" customHeight="1">
      <c r="B357" s="108" t="s">
        <v>388</v>
      </c>
      <c r="C357" s="149" t="s">
        <v>545</v>
      </c>
      <c r="D357" s="129" t="s">
        <v>745</v>
      </c>
      <c r="E357" s="153">
        <v>916</v>
      </c>
      <c r="F357" s="149" t="s">
        <v>511</v>
      </c>
      <c r="G357" s="149" t="s">
        <v>424</v>
      </c>
      <c r="H357" s="153">
        <v>7525</v>
      </c>
      <c r="I357" s="153">
        <v>200</v>
      </c>
      <c r="J357" s="157">
        <f>J358</f>
        <v>-140000</v>
      </c>
    </row>
    <row r="358" spans="2:10" s="104" customFormat="1" ht="39" customHeight="1">
      <c r="B358" s="108" t="s">
        <v>460</v>
      </c>
      <c r="C358" s="149" t="s">
        <v>545</v>
      </c>
      <c r="D358" s="129" t="s">
        <v>745</v>
      </c>
      <c r="E358" s="153">
        <v>916</v>
      </c>
      <c r="F358" s="149" t="s">
        <v>511</v>
      </c>
      <c r="G358" s="149" t="s">
        <v>424</v>
      </c>
      <c r="H358" s="153">
        <v>7525</v>
      </c>
      <c r="I358" s="153">
        <v>240</v>
      </c>
      <c r="J358" s="157">
        <f>-15000-114000-11000</f>
        <v>-140000</v>
      </c>
    </row>
    <row r="359" spans="2:10" s="104" customFormat="1" ht="58.5">
      <c r="B359" s="81" t="s">
        <v>830</v>
      </c>
      <c r="C359" s="126" t="s">
        <v>508</v>
      </c>
      <c r="D359" s="126" t="s">
        <v>745</v>
      </c>
      <c r="E359" s="146"/>
      <c r="F359" s="146"/>
      <c r="G359" s="146"/>
      <c r="H359" s="146"/>
      <c r="I359" s="146"/>
      <c r="J359" s="147">
        <f>J360</f>
        <v>-98876</v>
      </c>
    </row>
    <row r="360" spans="2:10" s="104" customFormat="1" ht="56.25" customHeight="1">
      <c r="B360" s="111" t="s">
        <v>505</v>
      </c>
      <c r="C360" s="126" t="s">
        <v>508</v>
      </c>
      <c r="D360" s="126" t="s">
        <v>745</v>
      </c>
      <c r="E360" s="126" t="s">
        <v>506</v>
      </c>
      <c r="F360" s="126"/>
      <c r="G360" s="126"/>
      <c r="H360" s="126"/>
      <c r="I360" s="146"/>
      <c r="J360" s="147">
        <f>J361+J370+J379+J382+J385+J400+J397+J406+J394+J390+J373+J376+J403</f>
        <v>-98876</v>
      </c>
    </row>
    <row r="361" spans="2:10" s="104" customFormat="1" ht="59.25" customHeight="1">
      <c r="B361" s="101" t="s">
        <v>447</v>
      </c>
      <c r="C361" s="148" t="s">
        <v>508</v>
      </c>
      <c r="D361" s="126" t="s">
        <v>745</v>
      </c>
      <c r="E361" s="127" t="s">
        <v>506</v>
      </c>
      <c r="F361" s="127" t="s">
        <v>403</v>
      </c>
      <c r="G361" s="127" t="s">
        <v>446</v>
      </c>
      <c r="H361" s="127" t="s">
        <v>747</v>
      </c>
      <c r="I361" s="127"/>
      <c r="J361" s="128">
        <f>J362+J364+J366</f>
        <v>-129600</v>
      </c>
    </row>
    <row r="362" spans="2:10" s="104" customFormat="1" ht="111" customHeight="1">
      <c r="B362" s="108" t="s">
        <v>384</v>
      </c>
      <c r="C362" s="129" t="s">
        <v>508</v>
      </c>
      <c r="D362" s="129" t="s">
        <v>745</v>
      </c>
      <c r="E362" s="130" t="s">
        <v>506</v>
      </c>
      <c r="F362" s="130" t="s">
        <v>377</v>
      </c>
      <c r="G362" s="130" t="s">
        <v>508</v>
      </c>
      <c r="H362" s="130" t="s">
        <v>747</v>
      </c>
      <c r="I362" s="130" t="s">
        <v>385</v>
      </c>
      <c r="J362" s="131">
        <f>J363</f>
        <v>-10000</v>
      </c>
    </row>
    <row r="363" spans="2:10" s="104" customFormat="1" ht="41.25" customHeight="1">
      <c r="B363" s="108" t="s">
        <v>386</v>
      </c>
      <c r="C363" s="129" t="s">
        <v>508</v>
      </c>
      <c r="D363" s="129" t="s">
        <v>745</v>
      </c>
      <c r="E363" s="130" t="s">
        <v>506</v>
      </c>
      <c r="F363" s="130" t="s">
        <v>377</v>
      </c>
      <c r="G363" s="130" t="s">
        <v>508</v>
      </c>
      <c r="H363" s="130" t="s">
        <v>747</v>
      </c>
      <c r="I363" s="130" t="s">
        <v>387</v>
      </c>
      <c r="J363" s="131">
        <v>-10000</v>
      </c>
    </row>
    <row r="364" spans="2:10" s="104" customFormat="1" ht="41.25" customHeight="1">
      <c r="B364" s="108" t="s">
        <v>388</v>
      </c>
      <c r="C364" s="129" t="s">
        <v>508</v>
      </c>
      <c r="D364" s="129" t="s">
        <v>745</v>
      </c>
      <c r="E364" s="130" t="s">
        <v>506</v>
      </c>
      <c r="F364" s="130" t="s">
        <v>377</v>
      </c>
      <c r="G364" s="130" t="s">
        <v>508</v>
      </c>
      <c r="H364" s="130" t="s">
        <v>747</v>
      </c>
      <c r="I364" s="130" t="s">
        <v>389</v>
      </c>
      <c r="J364" s="131">
        <f>J365</f>
        <v>-119600</v>
      </c>
    </row>
    <row r="365" spans="2:10" s="104" customFormat="1" ht="51.75" customHeight="1">
      <c r="B365" s="108" t="s">
        <v>390</v>
      </c>
      <c r="C365" s="129" t="s">
        <v>508</v>
      </c>
      <c r="D365" s="129" t="s">
        <v>745</v>
      </c>
      <c r="E365" s="130" t="s">
        <v>506</v>
      </c>
      <c r="F365" s="130" t="s">
        <v>377</v>
      </c>
      <c r="G365" s="130" t="s">
        <v>508</v>
      </c>
      <c r="H365" s="130" t="s">
        <v>747</v>
      </c>
      <c r="I365" s="130" t="s">
        <v>391</v>
      </c>
      <c r="J365" s="131">
        <f>-8000-5000-18600-88000</f>
        <v>-119600</v>
      </c>
    </row>
    <row r="366" spans="2:10" s="104" customFormat="1" ht="18.75" hidden="1">
      <c r="B366" s="106" t="s">
        <v>412</v>
      </c>
      <c r="C366" s="129" t="s">
        <v>508</v>
      </c>
      <c r="D366" s="129" t="s">
        <v>745</v>
      </c>
      <c r="E366" s="130" t="s">
        <v>506</v>
      </c>
      <c r="F366" s="130" t="s">
        <v>377</v>
      </c>
      <c r="G366" s="130" t="s">
        <v>508</v>
      </c>
      <c r="H366" s="130" t="s">
        <v>747</v>
      </c>
      <c r="I366" s="130" t="s">
        <v>393</v>
      </c>
      <c r="J366" s="131">
        <f>J367+J368+J369</f>
        <v>0</v>
      </c>
    </row>
    <row r="367" spans="2:10" s="104" customFormat="1" ht="37.5" hidden="1">
      <c r="B367" s="106" t="s">
        <v>413</v>
      </c>
      <c r="C367" s="129" t="s">
        <v>508</v>
      </c>
      <c r="D367" s="129" t="s">
        <v>745</v>
      </c>
      <c r="E367" s="130" t="s">
        <v>506</v>
      </c>
      <c r="F367" s="130" t="s">
        <v>377</v>
      </c>
      <c r="G367" s="130" t="s">
        <v>508</v>
      </c>
      <c r="H367" s="130" t="s">
        <v>747</v>
      </c>
      <c r="I367" s="130" t="s">
        <v>395</v>
      </c>
      <c r="J367" s="131"/>
    </row>
    <row r="368" spans="2:10" s="104" customFormat="1" ht="19.5" customHeight="1" hidden="1">
      <c r="B368" s="106" t="s">
        <v>429</v>
      </c>
      <c r="C368" s="129" t="s">
        <v>508</v>
      </c>
      <c r="D368" s="129" t="s">
        <v>745</v>
      </c>
      <c r="E368" s="130" t="s">
        <v>506</v>
      </c>
      <c r="F368" s="130" t="s">
        <v>377</v>
      </c>
      <c r="G368" s="130" t="s">
        <v>508</v>
      </c>
      <c r="H368" s="130" t="s">
        <v>747</v>
      </c>
      <c r="I368" s="130" t="s">
        <v>398</v>
      </c>
      <c r="J368" s="131"/>
    </row>
    <row r="369" spans="2:10" s="104" customFormat="1" ht="18" customHeight="1" hidden="1">
      <c r="B369" s="106" t="s">
        <v>449</v>
      </c>
      <c r="C369" s="129" t="s">
        <v>508</v>
      </c>
      <c r="D369" s="129" t="s">
        <v>745</v>
      </c>
      <c r="E369" s="130" t="s">
        <v>506</v>
      </c>
      <c r="F369" s="130" t="s">
        <v>377</v>
      </c>
      <c r="G369" s="130" t="s">
        <v>508</v>
      </c>
      <c r="H369" s="130" t="s">
        <v>747</v>
      </c>
      <c r="I369" s="130" t="s">
        <v>398</v>
      </c>
      <c r="J369" s="131"/>
    </row>
    <row r="370" spans="2:10" s="104" customFormat="1" ht="126" customHeight="1" hidden="1">
      <c r="B370" s="111" t="s">
        <v>518</v>
      </c>
      <c r="C370" s="135" t="s">
        <v>508</v>
      </c>
      <c r="D370" s="135" t="s">
        <v>745</v>
      </c>
      <c r="E370" s="133" t="s">
        <v>506</v>
      </c>
      <c r="F370" s="133" t="s">
        <v>377</v>
      </c>
      <c r="G370" s="133" t="s">
        <v>493</v>
      </c>
      <c r="H370" s="133" t="s">
        <v>759</v>
      </c>
      <c r="I370" s="133"/>
      <c r="J370" s="136">
        <f aca="true" t="shared" si="53" ref="J370:J371">J371</f>
        <v>0</v>
      </c>
    </row>
    <row r="371" spans="2:10" s="104" customFormat="1" ht="24" customHeight="1" hidden="1">
      <c r="B371" s="108" t="s">
        <v>520</v>
      </c>
      <c r="C371" s="129" t="s">
        <v>508</v>
      </c>
      <c r="D371" s="129" t="s">
        <v>745</v>
      </c>
      <c r="E371" s="130" t="s">
        <v>506</v>
      </c>
      <c r="F371" s="130" t="s">
        <v>377</v>
      </c>
      <c r="G371" s="130" t="s">
        <v>493</v>
      </c>
      <c r="H371" s="130" t="s">
        <v>759</v>
      </c>
      <c r="I371" s="130" t="s">
        <v>521</v>
      </c>
      <c r="J371" s="131">
        <f t="shared" si="53"/>
        <v>0</v>
      </c>
    </row>
    <row r="372" spans="2:10" s="104" customFormat="1" ht="24" customHeight="1" hidden="1">
      <c r="B372" s="108" t="s">
        <v>522</v>
      </c>
      <c r="C372" s="129" t="s">
        <v>508</v>
      </c>
      <c r="D372" s="129" t="s">
        <v>745</v>
      </c>
      <c r="E372" s="130" t="s">
        <v>506</v>
      </c>
      <c r="F372" s="130" t="s">
        <v>377</v>
      </c>
      <c r="G372" s="130" t="s">
        <v>493</v>
      </c>
      <c r="H372" s="130" t="s">
        <v>759</v>
      </c>
      <c r="I372" s="130" t="s">
        <v>523</v>
      </c>
      <c r="J372" s="131"/>
    </row>
    <row r="373" spans="2:10" s="104" customFormat="1" ht="24" customHeight="1" hidden="1">
      <c r="B373" s="101" t="s">
        <v>547</v>
      </c>
      <c r="C373" s="129" t="s">
        <v>508</v>
      </c>
      <c r="D373" s="129" t="s">
        <v>745</v>
      </c>
      <c r="E373" s="130" t="s">
        <v>506</v>
      </c>
      <c r="F373" s="130"/>
      <c r="G373" s="130"/>
      <c r="H373" s="130" t="s">
        <v>764</v>
      </c>
      <c r="I373" s="130"/>
      <c r="J373" s="131">
        <f aca="true" t="shared" si="54" ref="J373:J374">J374</f>
        <v>0</v>
      </c>
    </row>
    <row r="374" spans="2:10" s="104" customFormat="1" ht="24" customHeight="1" hidden="1">
      <c r="B374" s="106" t="s">
        <v>529</v>
      </c>
      <c r="C374" s="129" t="s">
        <v>508</v>
      </c>
      <c r="D374" s="129" t="s">
        <v>745</v>
      </c>
      <c r="E374" s="130" t="s">
        <v>506</v>
      </c>
      <c r="F374" s="130"/>
      <c r="G374" s="130"/>
      <c r="H374" s="130" t="s">
        <v>764</v>
      </c>
      <c r="I374" s="130" t="s">
        <v>521</v>
      </c>
      <c r="J374" s="131">
        <f t="shared" si="54"/>
        <v>0</v>
      </c>
    </row>
    <row r="375" spans="2:10" s="104" customFormat="1" ht="24" customHeight="1" hidden="1">
      <c r="B375" s="106" t="s">
        <v>333</v>
      </c>
      <c r="C375" s="129" t="s">
        <v>508</v>
      </c>
      <c r="D375" s="129" t="s">
        <v>745</v>
      </c>
      <c r="E375" s="130" t="s">
        <v>506</v>
      </c>
      <c r="F375" s="130"/>
      <c r="G375" s="130"/>
      <c r="H375" s="130" t="s">
        <v>764</v>
      </c>
      <c r="I375" s="130" t="s">
        <v>532</v>
      </c>
      <c r="J375" s="131"/>
    </row>
    <row r="376" spans="2:10" s="104" customFormat="1" ht="41.25" customHeight="1">
      <c r="B376" s="101" t="s">
        <v>549</v>
      </c>
      <c r="C376" s="126" t="s">
        <v>508</v>
      </c>
      <c r="D376" s="126" t="s">
        <v>745</v>
      </c>
      <c r="E376" s="127" t="s">
        <v>506</v>
      </c>
      <c r="F376" s="127"/>
      <c r="G376" s="127"/>
      <c r="H376" s="127" t="s">
        <v>765</v>
      </c>
      <c r="I376" s="127"/>
      <c r="J376" s="128">
        <f aca="true" t="shared" si="55" ref="J376:J377">J377</f>
        <v>-300000</v>
      </c>
    </row>
    <row r="377" spans="2:10" s="104" customFormat="1" ht="24" customHeight="1">
      <c r="B377" s="106" t="s">
        <v>529</v>
      </c>
      <c r="C377" s="129" t="s">
        <v>508</v>
      </c>
      <c r="D377" s="129" t="s">
        <v>745</v>
      </c>
      <c r="E377" s="130" t="s">
        <v>506</v>
      </c>
      <c r="F377" s="130"/>
      <c r="G377" s="130"/>
      <c r="H377" s="130" t="s">
        <v>765</v>
      </c>
      <c r="I377" s="130" t="s">
        <v>521</v>
      </c>
      <c r="J377" s="131">
        <f t="shared" si="55"/>
        <v>-300000</v>
      </c>
    </row>
    <row r="378" spans="2:10" s="104" customFormat="1" ht="24" customHeight="1">
      <c r="B378" s="106" t="s">
        <v>333</v>
      </c>
      <c r="C378" s="129" t="s">
        <v>508</v>
      </c>
      <c r="D378" s="129" t="s">
        <v>745</v>
      </c>
      <c r="E378" s="130" t="s">
        <v>506</v>
      </c>
      <c r="F378" s="130"/>
      <c r="G378" s="130"/>
      <c r="H378" s="130" t="s">
        <v>765</v>
      </c>
      <c r="I378" s="130" t="s">
        <v>532</v>
      </c>
      <c r="J378" s="131">
        <v>-300000</v>
      </c>
    </row>
    <row r="379" spans="2:10" s="104" customFormat="1" ht="24" customHeight="1" hidden="1">
      <c r="B379" s="101" t="s">
        <v>555</v>
      </c>
      <c r="C379" s="129" t="s">
        <v>508</v>
      </c>
      <c r="D379" s="129" t="s">
        <v>745</v>
      </c>
      <c r="E379" s="130" t="s">
        <v>506</v>
      </c>
      <c r="F379" s="130" t="s">
        <v>553</v>
      </c>
      <c r="G379" s="130" t="s">
        <v>484</v>
      </c>
      <c r="H379" s="130" t="s">
        <v>767</v>
      </c>
      <c r="I379" s="130"/>
      <c r="J379" s="131">
        <f aca="true" t="shared" si="56" ref="J379:J380">J380</f>
        <v>0</v>
      </c>
    </row>
    <row r="380" spans="2:10" s="104" customFormat="1" ht="12" customHeight="1" hidden="1">
      <c r="B380" s="106" t="s">
        <v>520</v>
      </c>
      <c r="C380" s="129" t="s">
        <v>508</v>
      </c>
      <c r="D380" s="129" t="s">
        <v>745</v>
      </c>
      <c r="E380" s="130" t="s">
        <v>506</v>
      </c>
      <c r="F380" s="130" t="s">
        <v>553</v>
      </c>
      <c r="G380" s="130" t="s">
        <v>484</v>
      </c>
      <c r="H380" s="130" t="s">
        <v>767</v>
      </c>
      <c r="I380" s="130" t="s">
        <v>521</v>
      </c>
      <c r="J380" s="131">
        <f t="shared" si="56"/>
        <v>0</v>
      </c>
    </row>
    <row r="381" spans="2:10" s="104" customFormat="1" ht="15.75" customHeight="1" hidden="1">
      <c r="B381" s="106" t="s">
        <v>522</v>
      </c>
      <c r="C381" s="129" t="s">
        <v>508</v>
      </c>
      <c r="D381" s="129" t="s">
        <v>745</v>
      </c>
      <c r="E381" s="130" t="s">
        <v>506</v>
      </c>
      <c r="F381" s="130" t="s">
        <v>553</v>
      </c>
      <c r="G381" s="130" t="s">
        <v>484</v>
      </c>
      <c r="H381" s="130" t="s">
        <v>767</v>
      </c>
      <c r="I381" s="130" t="s">
        <v>523</v>
      </c>
      <c r="J381" s="131"/>
    </row>
    <row r="382" spans="2:10" s="104" customFormat="1" ht="66" customHeight="1" hidden="1">
      <c r="B382" s="101" t="s">
        <v>560</v>
      </c>
      <c r="C382" s="129" t="s">
        <v>508</v>
      </c>
      <c r="D382" s="129" t="s">
        <v>745</v>
      </c>
      <c r="E382" s="130" t="s">
        <v>506</v>
      </c>
      <c r="F382" s="130" t="s">
        <v>558</v>
      </c>
      <c r="G382" s="130" t="s">
        <v>377</v>
      </c>
      <c r="H382" s="130" t="s">
        <v>831</v>
      </c>
      <c r="I382" s="130"/>
      <c r="J382" s="131">
        <f aca="true" t="shared" si="57" ref="J382:J383">J383</f>
        <v>0</v>
      </c>
    </row>
    <row r="383" spans="2:10" s="104" customFormat="1" ht="18.75" hidden="1">
      <c r="B383" s="106" t="s">
        <v>562</v>
      </c>
      <c r="C383" s="129" t="s">
        <v>508</v>
      </c>
      <c r="D383" s="129" t="s">
        <v>745</v>
      </c>
      <c r="E383" s="130" t="s">
        <v>506</v>
      </c>
      <c r="F383" s="130" t="s">
        <v>558</v>
      </c>
      <c r="G383" s="130" t="s">
        <v>377</v>
      </c>
      <c r="H383" s="130" t="s">
        <v>831</v>
      </c>
      <c r="I383" s="130" t="s">
        <v>521</v>
      </c>
      <c r="J383" s="131">
        <f t="shared" si="57"/>
        <v>0</v>
      </c>
    </row>
    <row r="384" spans="2:10" s="104" customFormat="1" ht="17.25" customHeight="1" hidden="1">
      <c r="B384" s="106" t="s">
        <v>563</v>
      </c>
      <c r="C384" s="129" t="s">
        <v>508</v>
      </c>
      <c r="D384" s="129" t="s">
        <v>745</v>
      </c>
      <c r="E384" s="130" t="s">
        <v>506</v>
      </c>
      <c r="F384" s="130" t="s">
        <v>558</v>
      </c>
      <c r="G384" s="130" t="s">
        <v>377</v>
      </c>
      <c r="H384" s="130" t="s">
        <v>831</v>
      </c>
      <c r="I384" s="130" t="s">
        <v>564</v>
      </c>
      <c r="J384" s="131"/>
    </row>
    <row r="385" spans="2:10" s="104" customFormat="1" ht="18.75" hidden="1">
      <c r="B385" s="101" t="s">
        <v>565</v>
      </c>
      <c r="C385" s="126" t="s">
        <v>508</v>
      </c>
      <c r="D385" s="126" t="s">
        <v>745</v>
      </c>
      <c r="E385" s="127" t="s">
        <v>506</v>
      </c>
      <c r="F385" s="127" t="s">
        <v>558</v>
      </c>
      <c r="G385" s="127" t="s">
        <v>424</v>
      </c>
      <c r="H385" s="127"/>
      <c r="I385" s="127"/>
      <c r="J385" s="128">
        <f aca="true" t="shared" si="58" ref="J385:J386">J386</f>
        <v>250000</v>
      </c>
    </row>
    <row r="386" spans="2:10" s="104" customFormat="1" ht="62.25" customHeight="1">
      <c r="B386" s="101" t="s">
        <v>566</v>
      </c>
      <c r="C386" s="126" t="s">
        <v>508</v>
      </c>
      <c r="D386" s="126" t="s">
        <v>745</v>
      </c>
      <c r="E386" s="127" t="s">
        <v>506</v>
      </c>
      <c r="F386" s="127" t="s">
        <v>558</v>
      </c>
      <c r="G386" s="127" t="s">
        <v>424</v>
      </c>
      <c r="H386" s="127" t="s">
        <v>832</v>
      </c>
      <c r="I386" s="127"/>
      <c r="J386" s="128">
        <f t="shared" si="58"/>
        <v>250000</v>
      </c>
    </row>
    <row r="387" spans="2:10" s="104" customFormat="1" ht="27" customHeight="1">
      <c r="B387" s="106" t="s">
        <v>529</v>
      </c>
      <c r="C387" s="129" t="s">
        <v>508</v>
      </c>
      <c r="D387" s="129" t="s">
        <v>745</v>
      </c>
      <c r="E387" s="130" t="s">
        <v>506</v>
      </c>
      <c r="F387" s="130" t="s">
        <v>558</v>
      </c>
      <c r="G387" s="130" t="s">
        <v>424</v>
      </c>
      <c r="H387" s="130" t="s">
        <v>832</v>
      </c>
      <c r="I387" s="130" t="s">
        <v>521</v>
      </c>
      <c r="J387" s="131">
        <f>J388+J389</f>
        <v>250000</v>
      </c>
    </row>
    <row r="388" spans="2:10" s="104" customFormat="1" ht="25.5" customHeight="1">
      <c r="B388" s="106" t="s">
        <v>565</v>
      </c>
      <c r="C388" s="129" t="s">
        <v>508</v>
      </c>
      <c r="D388" s="129" t="s">
        <v>745</v>
      </c>
      <c r="E388" s="130" t="s">
        <v>506</v>
      </c>
      <c r="F388" s="130" t="s">
        <v>558</v>
      </c>
      <c r="G388" s="130" t="s">
        <v>424</v>
      </c>
      <c r="H388" s="130" t="s">
        <v>832</v>
      </c>
      <c r="I388" s="130" t="s">
        <v>568</v>
      </c>
      <c r="J388" s="131">
        <v>250000</v>
      </c>
    </row>
    <row r="389" spans="2:10" s="104" customFormat="1" ht="18.75" hidden="1">
      <c r="B389" s="106" t="s">
        <v>333</v>
      </c>
      <c r="C389" s="129" t="s">
        <v>508</v>
      </c>
      <c r="D389" s="129" t="s">
        <v>745</v>
      </c>
      <c r="E389" s="130" t="s">
        <v>506</v>
      </c>
      <c r="F389" s="130" t="s">
        <v>558</v>
      </c>
      <c r="G389" s="130" t="s">
        <v>424</v>
      </c>
      <c r="H389" s="130" t="s">
        <v>832</v>
      </c>
      <c r="I389" s="130" t="s">
        <v>532</v>
      </c>
      <c r="J389" s="131">
        <v>0</v>
      </c>
    </row>
    <row r="390" spans="2:10" s="104" customFormat="1" ht="37.5" hidden="1">
      <c r="B390" s="101" t="s">
        <v>570</v>
      </c>
      <c r="C390" s="126" t="s">
        <v>508</v>
      </c>
      <c r="D390" s="126" t="s">
        <v>745</v>
      </c>
      <c r="E390" s="127" t="s">
        <v>506</v>
      </c>
      <c r="F390" s="127"/>
      <c r="G390" s="127"/>
      <c r="H390" s="127" t="s">
        <v>833</v>
      </c>
      <c r="I390" s="127"/>
      <c r="J390" s="128">
        <f aca="true" t="shared" si="59" ref="J390:J391">J391</f>
        <v>0</v>
      </c>
    </row>
    <row r="391" spans="2:10" s="104" customFormat="1" ht="26.25" customHeight="1" hidden="1">
      <c r="B391" s="106" t="s">
        <v>529</v>
      </c>
      <c r="C391" s="129" t="s">
        <v>508</v>
      </c>
      <c r="D391" s="129" t="s">
        <v>745</v>
      </c>
      <c r="E391" s="130" t="s">
        <v>506</v>
      </c>
      <c r="F391" s="130"/>
      <c r="G391" s="130"/>
      <c r="H391" s="130" t="s">
        <v>833</v>
      </c>
      <c r="I391" s="130" t="s">
        <v>521</v>
      </c>
      <c r="J391" s="131">
        <f t="shared" si="59"/>
        <v>0</v>
      </c>
    </row>
    <row r="392" spans="2:10" s="104" customFormat="1" ht="29.25" customHeight="1" hidden="1">
      <c r="B392" s="106" t="s">
        <v>333</v>
      </c>
      <c r="C392" s="129" t="s">
        <v>508</v>
      </c>
      <c r="D392" s="129" t="s">
        <v>745</v>
      </c>
      <c r="E392" s="130" t="s">
        <v>506</v>
      </c>
      <c r="F392" s="130"/>
      <c r="G392" s="130"/>
      <c r="H392" s="130" t="s">
        <v>833</v>
      </c>
      <c r="I392" s="130" t="s">
        <v>532</v>
      </c>
      <c r="J392" s="131"/>
    </row>
    <row r="393" spans="2:10" s="104" customFormat="1" ht="18.75" hidden="1">
      <c r="B393" s="106"/>
      <c r="C393" s="129"/>
      <c r="D393" s="129"/>
      <c r="E393" s="130"/>
      <c r="F393" s="130"/>
      <c r="G393" s="130"/>
      <c r="H393" s="130"/>
      <c r="I393" s="130"/>
      <c r="J393" s="131"/>
    </row>
    <row r="394" spans="2:10" s="104" customFormat="1" ht="82.5" customHeight="1" hidden="1">
      <c r="B394" s="101" t="s">
        <v>536</v>
      </c>
      <c r="C394" s="126" t="s">
        <v>508</v>
      </c>
      <c r="D394" s="126" t="s">
        <v>745</v>
      </c>
      <c r="E394" s="127" t="s">
        <v>506</v>
      </c>
      <c r="F394" s="127"/>
      <c r="G394" s="127"/>
      <c r="H394" s="127" t="s">
        <v>768</v>
      </c>
      <c r="I394" s="127"/>
      <c r="J394" s="128">
        <f aca="true" t="shared" si="60" ref="J394:J395">J395</f>
        <v>0</v>
      </c>
    </row>
    <row r="395" spans="2:10" s="104" customFormat="1" ht="25.5" customHeight="1" hidden="1">
      <c r="B395" s="106" t="s">
        <v>529</v>
      </c>
      <c r="C395" s="129" t="s">
        <v>508</v>
      </c>
      <c r="D395" s="129" t="s">
        <v>745</v>
      </c>
      <c r="E395" s="130" t="s">
        <v>506</v>
      </c>
      <c r="F395" s="130"/>
      <c r="G395" s="130"/>
      <c r="H395" s="130" t="s">
        <v>768</v>
      </c>
      <c r="I395" s="130" t="s">
        <v>521</v>
      </c>
      <c r="J395" s="131">
        <f t="shared" si="60"/>
        <v>0</v>
      </c>
    </row>
    <row r="396" spans="2:10" s="104" customFormat="1" ht="25.5" customHeight="1" hidden="1">
      <c r="B396" s="106" t="s">
        <v>333</v>
      </c>
      <c r="C396" s="129" t="s">
        <v>508</v>
      </c>
      <c r="D396" s="129" t="s">
        <v>745</v>
      </c>
      <c r="E396" s="130" t="s">
        <v>506</v>
      </c>
      <c r="F396" s="130"/>
      <c r="G396" s="130"/>
      <c r="H396" s="130" t="s">
        <v>768</v>
      </c>
      <c r="I396" s="130" t="s">
        <v>532</v>
      </c>
      <c r="J396" s="131"/>
    </row>
    <row r="397" spans="2:10" s="104" customFormat="1" ht="75" hidden="1">
      <c r="B397" s="101" t="s">
        <v>538</v>
      </c>
      <c r="C397" s="129" t="s">
        <v>508</v>
      </c>
      <c r="D397" s="129" t="s">
        <v>745</v>
      </c>
      <c r="E397" s="130" t="s">
        <v>506</v>
      </c>
      <c r="F397" s="130"/>
      <c r="G397" s="130"/>
      <c r="H397" s="130" t="s">
        <v>769</v>
      </c>
      <c r="I397" s="130"/>
      <c r="J397" s="131">
        <f aca="true" t="shared" si="61" ref="J397:J398">J398</f>
        <v>0</v>
      </c>
    </row>
    <row r="398" spans="2:10" s="104" customFormat="1" ht="18.75" hidden="1">
      <c r="B398" s="106" t="s">
        <v>529</v>
      </c>
      <c r="C398" s="129" t="s">
        <v>508</v>
      </c>
      <c r="D398" s="129" t="s">
        <v>745</v>
      </c>
      <c r="E398" s="130" t="s">
        <v>506</v>
      </c>
      <c r="F398" s="130"/>
      <c r="G398" s="130"/>
      <c r="H398" s="130" t="s">
        <v>769</v>
      </c>
      <c r="I398" s="130" t="s">
        <v>521</v>
      </c>
      <c r="J398" s="131">
        <f t="shared" si="61"/>
        <v>0</v>
      </c>
    </row>
    <row r="399" spans="2:10" s="104" customFormat="1" ht="18.75" hidden="1">
      <c r="B399" s="106" t="s">
        <v>333</v>
      </c>
      <c r="C399" s="129" t="s">
        <v>508</v>
      </c>
      <c r="D399" s="129" t="s">
        <v>745</v>
      </c>
      <c r="E399" s="130" t="s">
        <v>506</v>
      </c>
      <c r="F399" s="130"/>
      <c r="G399" s="130"/>
      <c r="H399" s="130" t="s">
        <v>769</v>
      </c>
      <c r="I399" s="130" t="s">
        <v>532</v>
      </c>
      <c r="J399" s="131"/>
    </row>
    <row r="400" spans="2:10" s="104" customFormat="1" ht="99" customHeight="1">
      <c r="B400" s="101" t="s">
        <v>527</v>
      </c>
      <c r="C400" s="129" t="s">
        <v>508</v>
      </c>
      <c r="D400" s="129" t="s">
        <v>745</v>
      </c>
      <c r="E400" s="130" t="s">
        <v>506</v>
      </c>
      <c r="F400" s="130" t="s">
        <v>424</v>
      </c>
      <c r="G400" s="130" t="s">
        <v>379</v>
      </c>
      <c r="H400" s="130" t="s">
        <v>834</v>
      </c>
      <c r="I400" s="130"/>
      <c r="J400" s="131">
        <f aca="true" t="shared" si="62" ref="J400:J401">J401</f>
        <v>80724</v>
      </c>
    </row>
    <row r="401" spans="2:10" s="104" customFormat="1" ht="24" customHeight="1">
      <c r="B401" s="106" t="s">
        <v>529</v>
      </c>
      <c r="C401" s="129" t="s">
        <v>508</v>
      </c>
      <c r="D401" s="129" t="s">
        <v>745</v>
      </c>
      <c r="E401" s="130" t="s">
        <v>506</v>
      </c>
      <c r="F401" s="130" t="s">
        <v>424</v>
      </c>
      <c r="G401" s="130" t="s">
        <v>379</v>
      </c>
      <c r="H401" s="130" t="s">
        <v>834</v>
      </c>
      <c r="I401" s="130" t="s">
        <v>521</v>
      </c>
      <c r="J401" s="131">
        <f t="shared" si="62"/>
        <v>80724</v>
      </c>
    </row>
    <row r="402" spans="2:10" s="104" customFormat="1" ht="23.25" customHeight="1">
      <c r="B402" s="106" t="s">
        <v>522</v>
      </c>
      <c r="C402" s="129" t="s">
        <v>508</v>
      </c>
      <c r="D402" s="129" t="s">
        <v>745</v>
      </c>
      <c r="E402" s="130" t="s">
        <v>506</v>
      </c>
      <c r="F402" s="130" t="s">
        <v>424</v>
      </c>
      <c r="G402" s="130" t="s">
        <v>379</v>
      </c>
      <c r="H402" s="130" t="s">
        <v>834</v>
      </c>
      <c r="I402" s="130" t="s">
        <v>523</v>
      </c>
      <c r="J402" s="131">
        <v>80724</v>
      </c>
    </row>
    <row r="403" spans="2:10" s="104" customFormat="1" ht="102" customHeight="1" hidden="1">
      <c r="B403" s="101" t="s">
        <v>540</v>
      </c>
      <c r="C403" s="126" t="s">
        <v>508</v>
      </c>
      <c r="D403" s="126" t="s">
        <v>745</v>
      </c>
      <c r="E403" s="127" t="s">
        <v>506</v>
      </c>
      <c r="F403" s="127"/>
      <c r="G403" s="127"/>
      <c r="H403" s="127" t="s">
        <v>835</v>
      </c>
      <c r="I403" s="127"/>
      <c r="J403" s="128">
        <f aca="true" t="shared" si="63" ref="J403:J404">J404</f>
        <v>0</v>
      </c>
    </row>
    <row r="404" spans="2:10" s="104" customFormat="1" ht="18.75" customHeight="1" hidden="1">
      <c r="B404" s="106" t="s">
        <v>529</v>
      </c>
      <c r="C404" s="129" t="s">
        <v>508</v>
      </c>
      <c r="D404" s="129" t="s">
        <v>745</v>
      </c>
      <c r="E404" s="130" t="s">
        <v>506</v>
      </c>
      <c r="F404" s="130"/>
      <c r="G404" s="130"/>
      <c r="H404" s="130" t="s">
        <v>835</v>
      </c>
      <c r="I404" s="130" t="s">
        <v>521</v>
      </c>
      <c r="J404" s="131">
        <f t="shared" si="63"/>
        <v>0</v>
      </c>
    </row>
    <row r="405" spans="2:10" s="104" customFormat="1" ht="19.5" customHeight="1" hidden="1">
      <c r="B405" s="106" t="s">
        <v>333</v>
      </c>
      <c r="C405" s="129" t="s">
        <v>508</v>
      </c>
      <c r="D405" s="129" t="s">
        <v>745</v>
      </c>
      <c r="E405" s="130" t="s">
        <v>506</v>
      </c>
      <c r="F405" s="130"/>
      <c r="G405" s="130"/>
      <c r="H405" s="130" t="s">
        <v>835</v>
      </c>
      <c r="I405" s="130" t="s">
        <v>532</v>
      </c>
      <c r="J405" s="131"/>
    </row>
    <row r="406" spans="2:10" s="104" customFormat="1" ht="82.5" customHeight="1" hidden="1">
      <c r="B406" s="101" t="s">
        <v>542</v>
      </c>
      <c r="C406" s="126" t="s">
        <v>508</v>
      </c>
      <c r="D406" s="126" t="s">
        <v>745</v>
      </c>
      <c r="E406" s="127" t="s">
        <v>506</v>
      </c>
      <c r="F406" s="127"/>
      <c r="G406" s="127"/>
      <c r="H406" s="127" t="s">
        <v>781</v>
      </c>
      <c r="I406" s="127"/>
      <c r="J406" s="128">
        <f aca="true" t="shared" si="64" ref="J406:J407">J407</f>
        <v>0</v>
      </c>
    </row>
    <row r="407" spans="2:10" s="104" customFormat="1" ht="21" customHeight="1" hidden="1">
      <c r="B407" s="106" t="s">
        <v>529</v>
      </c>
      <c r="C407" s="129" t="s">
        <v>508</v>
      </c>
      <c r="D407" s="129" t="s">
        <v>745</v>
      </c>
      <c r="E407" s="130" t="s">
        <v>506</v>
      </c>
      <c r="F407" s="130"/>
      <c r="G407" s="130"/>
      <c r="H407" s="130" t="s">
        <v>781</v>
      </c>
      <c r="I407" s="130" t="s">
        <v>521</v>
      </c>
      <c r="J407" s="131">
        <f t="shared" si="64"/>
        <v>0</v>
      </c>
    </row>
    <row r="408" spans="2:10" s="104" customFormat="1" ht="18.75" customHeight="1" hidden="1">
      <c r="B408" s="106" t="s">
        <v>333</v>
      </c>
      <c r="C408" s="129" t="s">
        <v>508</v>
      </c>
      <c r="D408" s="129" t="s">
        <v>745</v>
      </c>
      <c r="E408" s="130" t="s">
        <v>506</v>
      </c>
      <c r="F408" s="130"/>
      <c r="G408" s="130"/>
      <c r="H408" s="130" t="s">
        <v>781</v>
      </c>
      <c r="I408" s="130" t="s">
        <v>532</v>
      </c>
      <c r="J408" s="131"/>
    </row>
    <row r="409" spans="2:10" s="104" customFormat="1" ht="102" customHeight="1">
      <c r="B409" s="125" t="s">
        <v>836</v>
      </c>
      <c r="C409" s="126" t="s">
        <v>403</v>
      </c>
      <c r="D409" s="126" t="s">
        <v>745</v>
      </c>
      <c r="E409" s="127"/>
      <c r="F409" s="127"/>
      <c r="G409" s="127"/>
      <c r="H409" s="127"/>
      <c r="I409" s="127"/>
      <c r="J409" s="128">
        <f>J410</f>
        <v>172000</v>
      </c>
    </row>
    <row r="410" spans="2:10" s="104" customFormat="1" ht="57" customHeight="1">
      <c r="B410" s="101" t="s">
        <v>490</v>
      </c>
      <c r="C410" s="126" t="s">
        <v>403</v>
      </c>
      <c r="D410" s="126" t="s">
        <v>745</v>
      </c>
      <c r="E410" s="127" t="s">
        <v>491</v>
      </c>
      <c r="F410" s="127"/>
      <c r="G410" s="127"/>
      <c r="H410" s="127"/>
      <c r="I410" s="127"/>
      <c r="J410" s="128">
        <f>J421+J427+J411</f>
        <v>172000</v>
      </c>
    </row>
    <row r="411" spans="2:10" s="104" customFormat="1" ht="55.5" customHeight="1">
      <c r="B411" s="101" t="s">
        <v>447</v>
      </c>
      <c r="C411" s="126" t="s">
        <v>403</v>
      </c>
      <c r="D411" s="126" t="s">
        <v>745</v>
      </c>
      <c r="E411" s="127" t="s">
        <v>491</v>
      </c>
      <c r="F411" s="127" t="s">
        <v>377</v>
      </c>
      <c r="G411" s="127" t="s">
        <v>493</v>
      </c>
      <c r="H411" s="127" t="s">
        <v>747</v>
      </c>
      <c r="I411" s="127"/>
      <c r="J411" s="128">
        <f>J412+J414+J416</f>
        <v>348000</v>
      </c>
    </row>
    <row r="412" spans="2:10" s="104" customFormat="1" ht="110.25" customHeight="1">
      <c r="B412" s="108" t="s">
        <v>384</v>
      </c>
      <c r="C412" s="129" t="s">
        <v>403</v>
      </c>
      <c r="D412" s="129" t="s">
        <v>745</v>
      </c>
      <c r="E412" s="130" t="s">
        <v>491</v>
      </c>
      <c r="F412" s="130" t="s">
        <v>377</v>
      </c>
      <c r="G412" s="130" t="s">
        <v>493</v>
      </c>
      <c r="H412" s="130" t="s">
        <v>747</v>
      </c>
      <c r="I412" s="130" t="s">
        <v>385</v>
      </c>
      <c r="J412" s="131">
        <f>J413</f>
        <v>320000</v>
      </c>
    </row>
    <row r="413" spans="2:10" s="104" customFormat="1" ht="44.25" customHeight="1">
      <c r="B413" s="108" t="s">
        <v>386</v>
      </c>
      <c r="C413" s="129" t="s">
        <v>403</v>
      </c>
      <c r="D413" s="129" t="s">
        <v>745</v>
      </c>
      <c r="E413" s="130" t="s">
        <v>491</v>
      </c>
      <c r="F413" s="130" t="s">
        <v>377</v>
      </c>
      <c r="G413" s="130" t="s">
        <v>493</v>
      </c>
      <c r="H413" s="130" t="s">
        <v>747</v>
      </c>
      <c r="I413" s="130" t="s">
        <v>387</v>
      </c>
      <c r="J413" s="131">
        <v>320000</v>
      </c>
    </row>
    <row r="414" spans="2:10" s="104" customFormat="1" ht="42" customHeight="1">
      <c r="B414" s="108" t="s">
        <v>388</v>
      </c>
      <c r="C414" s="129" t="s">
        <v>403</v>
      </c>
      <c r="D414" s="129" t="s">
        <v>745</v>
      </c>
      <c r="E414" s="130" t="s">
        <v>491</v>
      </c>
      <c r="F414" s="130" t="s">
        <v>377</v>
      </c>
      <c r="G414" s="130" t="s">
        <v>493</v>
      </c>
      <c r="H414" s="130" t="s">
        <v>747</v>
      </c>
      <c r="I414" s="130" t="s">
        <v>389</v>
      </c>
      <c r="J414" s="131">
        <f>J415</f>
        <v>28000</v>
      </c>
    </row>
    <row r="415" spans="2:10" s="104" customFormat="1" ht="56.25">
      <c r="B415" s="108" t="s">
        <v>390</v>
      </c>
      <c r="C415" s="129" t="s">
        <v>403</v>
      </c>
      <c r="D415" s="129" t="s">
        <v>745</v>
      </c>
      <c r="E415" s="130" t="s">
        <v>491</v>
      </c>
      <c r="F415" s="130" t="s">
        <v>377</v>
      </c>
      <c r="G415" s="130" t="s">
        <v>493</v>
      </c>
      <c r="H415" s="130" t="s">
        <v>747</v>
      </c>
      <c r="I415" s="130" t="s">
        <v>391</v>
      </c>
      <c r="J415" s="131">
        <v>28000</v>
      </c>
    </row>
    <row r="416" spans="2:10" s="104" customFormat="1" ht="18.75" hidden="1">
      <c r="B416" s="106" t="s">
        <v>412</v>
      </c>
      <c r="C416" s="129" t="s">
        <v>403</v>
      </c>
      <c r="D416" s="129" t="s">
        <v>745</v>
      </c>
      <c r="E416" s="130" t="s">
        <v>491</v>
      </c>
      <c r="F416" s="130" t="s">
        <v>377</v>
      </c>
      <c r="G416" s="130" t="s">
        <v>493</v>
      </c>
      <c r="H416" s="130" t="s">
        <v>747</v>
      </c>
      <c r="I416" s="130" t="s">
        <v>393</v>
      </c>
      <c r="J416" s="131">
        <f>J417+J418+J419+J420</f>
        <v>0</v>
      </c>
    </row>
    <row r="417" spans="2:10" s="104" customFormat="1" ht="37.5" hidden="1">
      <c r="B417" s="106" t="s">
        <v>413</v>
      </c>
      <c r="C417" s="129" t="s">
        <v>403</v>
      </c>
      <c r="D417" s="129" t="s">
        <v>745</v>
      </c>
      <c r="E417" s="130" t="s">
        <v>491</v>
      </c>
      <c r="F417" s="130" t="s">
        <v>377</v>
      </c>
      <c r="G417" s="130" t="s">
        <v>493</v>
      </c>
      <c r="H417" s="130" t="s">
        <v>747</v>
      </c>
      <c r="I417" s="130" t="s">
        <v>395</v>
      </c>
      <c r="J417" s="131"/>
    </row>
    <row r="418" spans="2:10" s="104" customFormat="1" ht="37.5" hidden="1">
      <c r="B418" s="106" t="s">
        <v>429</v>
      </c>
      <c r="C418" s="129" t="s">
        <v>403</v>
      </c>
      <c r="D418" s="129" t="s">
        <v>745</v>
      </c>
      <c r="E418" s="130" t="s">
        <v>491</v>
      </c>
      <c r="F418" s="130" t="s">
        <v>377</v>
      </c>
      <c r="G418" s="130" t="s">
        <v>493</v>
      </c>
      <c r="H418" s="130" t="s">
        <v>747</v>
      </c>
      <c r="I418" s="130" t="s">
        <v>398</v>
      </c>
      <c r="J418" s="131"/>
    </row>
    <row r="419" spans="2:10" s="104" customFormat="1" ht="18.75" hidden="1">
      <c r="B419" s="106" t="s">
        <v>449</v>
      </c>
      <c r="C419" s="129" t="s">
        <v>403</v>
      </c>
      <c r="D419" s="129" t="s">
        <v>745</v>
      </c>
      <c r="E419" s="130" t="s">
        <v>491</v>
      </c>
      <c r="F419" s="130" t="s">
        <v>377</v>
      </c>
      <c r="G419" s="130" t="s">
        <v>493</v>
      </c>
      <c r="H419" s="130" t="s">
        <v>747</v>
      </c>
      <c r="I419" s="130" t="s">
        <v>398</v>
      </c>
      <c r="J419" s="131"/>
    </row>
    <row r="420" spans="2:10" s="104" customFormat="1" ht="18.75" hidden="1">
      <c r="B420" s="106" t="s">
        <v>414</v>
      </c>
      <c r="C420" s="129" t="s">
        <v>403</v>
      </c>
      <c r="D420" s="129" t="s">
        <v>745</v>
      </c>
      <c r="E420" s="130" t="s">
        <v>491</v>
      </c>
      <c r="F420" s="130" t="s">
        <v>377</v>
      </c>
      <c r="G420" s="130" t="s">
        <v>493</v>
      </c>
      <c r="H420" s="130" t="s">
        <v>747</v>
      </c>
      <c r="I420" s="130" t="s">
        <v>415</v>
      </c>
      <c r="J420" s="131"/>
    </row>
    <row r="421" spans="2:10" s="104" customFormat="1" ht="59.25" customHeight="1">
      <c r="B421" s="111" t="s">
        <v>495</v>
      </c>
      <c r="C421" s="126" t="s">
        <v>403</v>
      </c>
      <c r="D421" s="126" t="s">
        <v>745</v>
      </c>
      <c r="E421" s="127" t="s">
        <v>491</v>
      </c>
      <c r="F421" s="127"/>
      <c r="G421" s="127"/>
      <c r="H421" s="127" t="s">
        <v>837</v>
      </c>
      <c r="I421" s="127"/>
      <c r="J421" s="128">
        <f>J422+J424</f>
        <v>-76000</v>
      </c>
    </row>
    <row r="422" spans="2:10" s="104" customFormat="1" ht="42.75" customHeight="1" hidden="1">
      <c r="B422" s="108" t="s">
        <v>388</v>
      </c>
      <c r="C422" s="129" t="s">
        <v>403</v>
      </c>
      <c r="D422" s="129" t="s">
        <v>745</v>
      </c>
      <c r="E422" s="130" t="s">
        <v>491</v>
      </c>
      <c r="F422" s="130"/>
      <c r="G422" s="130"/>
      <c r="H422" s="130" t="s">
        <v>837</v>
      </c>
      <c r="I422" s="130" t="s">
        <v>389</v>
      </c>
      <c r="J422" s="131">
        <f>J423</f>
        <v>0</v>
      </c>
    </row>
    <row r="423" spans="2:10" s="104" customFormat="1" ht="51" customHeight="1" hidden="1">
      <c r="B423" s="108" t="s">
        <v>390</v>
      </c>
      <c r="C423" s="129" t="s">
        <v>403</v>
      </c>
      <c r="D423" s="129" t="s">
        <v>745</v>
      </c>
      <c r="E423" s="130" t="s">
        <v>491</v>
      </c>
      <c r="F423" s="130"/>
      <c r="G423" s="130"/>
      <c r="H423" s="130" t="s">
        <v>837</v>
      </c>
      <c r="I423" s="130" t="s">
        <v>391</v>
      </c>
      <c r="J423" s="131"/>
    </row>
    <row r="424" spans="2:10" s="104" customFormat="1" ht="63" customHeight="1">
      <c r="B424" s="113" t="s">
        <v>497</v>
      </c>
      <c r="C424" s="129" t="s">
        <v>403</v>
      </c>
      <c r="D424" s="129" t="s">
        <v>745</v>
      </c>
      <c r="E424" s="130" t="s">
        <v>491</v>
      </c>
      <c r="F424" s="130"/>
      <c r="G424" s="130"/>
      <c r="H424" s="130" t="s">
        <v>837</v>
      </c>
      <c r="I424" s="130" t="s">
        <v>498</v>
      </c>
      <c r="J424" s="131">
        <f aca="true" t="shared" si="65" ref="J424:J425">J425</f>
        <v>-76000</v>
      </c>
    </row>
    <row r="425" spans="2:10" s="104" customFormat="1" ht="19.5" customHeight="1">
      <c r="B425" s="108" t="s">
        <v>499</v>
      </c>
      <c r="C425" s="129" t="s">
        <v>403</v>
      </c>
      <c r="D425" s="129" t="s">
        <v>745</v>
      </c>
      <c r="E425" s="130" t="s">
        <v>491</v>
      </c>
      <c r="F425" s="130"/>
      <c r="G425" s="130"/>
      <c r="H425" s="130" t="s">
        <v>837</v>
      </c>
      <c r="I425" s="130" t="s">
        <v>500</v>
      </c>
      <c r="J425" s="131">
        <f t="shared" si="65"/>
        <v>-76000</v>
      </c>
    </row>
    <row r="426" spans="2:10" s="104" customFormat="1" ht="60" customHeight="1">
      <c r="B426" s="108" t="s">
        <v>501</v>
      </c>
      <c r="C426" s="129" t="s">
        <v>403</v>
      </c>
      <c r="D426" s="129" t="s">
        <v>745</v>
      </c>
      <c r="E426" s="130" t="s">
        <v>491</v>
      </c>
      <c r="F426" s="130"/>
      <c r="G426" s="130"/>
      <c r="H426" s="130" t="s">
        <v>837</v>
      </c>
      <c r="I426" s="130" t="s">
        <v>502</v>
      </c>
      <c r="J426" s="131">
        <v>-76000</v>
      </c>
    </row>
    <row r="427" spans="2:10" s="104" customFormat="1" ht="83.25" customHeight="1">
      <c r="B427" s="111" t="s">
        <v>503</v>
      </c>
      <c r="C427" s="126" t="s">
        <v>403</v>
      </c>
      <c r="D427" s="126" t="s">
        <v>745</v>
      </c>
      <c r="E427" s="127" t="s">
        <v>491</v>
      </c>
      <c r="F427" s="127"/>
      <c r="G427" s="127"/>
      <c r="H427" s="127" t="s">
        <v>838</v>
      </c>
      <c r="I427" s="127"/>
      <c r="J427" s="128">
        <f>J428+J430</f>
        <v>-100000</v>
      </c>
    </row>
    <row r="428" spans="2:10" s="104" customFormat="1" ht="42" customHeight="1" hidden="1">
      <c r="B428" s="108" t="s">
        <v>388</v>
      </c>
      <c r="C428" s="129" t="s">
        <v>403</v>
      </c>
      <c r="D428" s="129" t="s">
        <v>745</v>
      </c>
      <c r="E428" s="130" t="s">
        <v>491</v>
      </c>
      <c r="F428" s="130"/>
      <c r="G428" s="130"/>
      <c r="H428" s="130" t="s">
        <v>838</v>
      </c>
      <c r="I428" s="130" t="s">
        <v>389</v>
      </c>
      <c r="J428" s="131">
        <f>J429</f>
        <v>0</v>
      </c>
    </row>
    <row r="429" spans="2:10" s="104" customFormat="1" ht="40.5" customHeight="1" hidden="1">
      <c r="B429" s="108" t="s">
        <v>390</v>
      </c>
      <c r="C429" s="129" t="s">
        <v>403</v>
      </c>
      <c r="D429" s="129" t="s">
        <v>745</v>
      </c>
      <c r="E429" s="130" t="s">
        <v>491</v>
      </c>
      <c r="F429" s="130"/>
      <c r="G429" s="130"/>
      <c r="H429" s="130" t="s">
        <v>838</v>
      </c>
      <c r="I429" s="130" t="s">
        <v>391</v>
      </c>
      <c r="J429" s="131"/>
    </row>
    <row r="430" spans="2:10" s="104" customFormat="1" ht="60" customHeight="1">
      <c r="B430" s="113" t="s">
        <v>497</v>
      </c>
      <c r="C430" s="129" t="s">
        <v>403</v>
      </c>
      <c r="D430" s="129" t="s">
        <v>745</v>
      </c>
      <c r="E430" s="130" t="s">
        <v>491</v>
      </c>
      <c r="F430" s="130"/>
      <c r="G430" s="130"/>
      <c r="H430" s="130" t="s">
        <v>838</v>
      </c>
      <c r="I430" s="130" t="s">
        <v>498</v>
      </c>
      <c r="J430" s="131">
        <f aca="true" t="shared" si="66" ref="J430:J431">J431</f>
        <v>-100000</v>
      </c>
    </row>
    <row r="431" spans="2:10" s="104" customFormat="1" ht="21.75" customHeight="1">
      <c r="B431" s="108" t="s">
        <v>499</v>
      </c>
      <c r="C431" s="129" t="s">
        <v>403</v>
      </c>
      <c r="D431" s="129" t="s">
        <v>745</v>
      </c>
      <c r="E431" s="130" t="s">
        <v>491</v>
      </c>
      <c r="F431" s="130"/>
      <c r="G431" s="130"/>
      <c r="H431" s="130" t="s">
        <v>838</v>
      </c>
      <c r="I431" s="130" t="s">
        <v>500</v>
      </c>
      <c r="J431" s="131">
        <f t="shared" si="66"/>
        <v>-100000</v>
      </c>
    </row>
    <row r="432" spans="2:10" s="104" customFormat="1" ht="59.25" customHeight="1">
      <c r="B432" s="108" t="s">
        <v>501</v>
      </c>
      <c r="C432" s="129" t="s">
        <v>403</v>
      </c>
      <c r="D432" s="129" t="s">
        <v>745</v>
      </c>
      <c r="E432" s="130" t="s">
        <v>491</v>
      </c>
      <c r="F432" s="130"/>
      <c r="G432" s="130"/>
      <c r="H432" s="130" t="s">
        <v>838</v>
      </c>
      <c r="I432" s="130" t="s">
        <v>502</v>
      </c>
      <c r="J432" s="131">
        <f>-28000-72000</f>
        <v>-100000</v>
      </c>
    </row>
    <row r="433" spans="2:10" s="104" customFormat="1" ht="28.5" customHeight="1">
      <c r="B433" s="158" t="s">
        <v>380</v>
      </c>
      <c r="C433" s="148" t="s">
        <v>839</v>
      </c>
      <c r="D433" s="126" t="s">
        <v>745</v>
      </c>
      <c r="E433" s="155"/>
      <c r="F433" s="155"/>
      <c r="G433" s="155"/>
      <c r="H433" s="155"/>
      <c r="I433" s="155"/>
      <c r="J433" s="156">
        <f>J434+J444+J450+J459</f>
        <v>0</v>
      </c>
    </row>
    <row r="434" spans="2:10" s="104" customFormat="1" ht="39" customHeight="1">
      <c r="B434" s="101" t="s">
        <v>374</v>
      </c>
      <c r="C434" s="148" t="s">
        <v>839</v>
      </c>
      <c r="D434" s="126" t="s">
        <v>745</v>
      </c>
      <c r="E434" s="127" t="s">
        <v>375</v>
      </c>
      <c r="F434" s="127"/>
      <c r="G434" s="127"/>
      <c r="H434" s="127"/>
      <c r="I434" s="127"/>
      <c r="J434" s="128">
        <f>J435</f>
        <v>0</v>
      </c>
    </row>
    <row r="435" spans="2:10" s="104" customFormat="1" ht="81.75" customHeight="1">
      <c r="B435" s="139" t="s">
        <v>382</v>
      </c>
      <c r="C435" s="148" t="s">
        <v>839</v>
      </c>
      <c r="D435" s="126" t="s">
        <v>745</v>
      </c>
      <c r="E435" s="127" t="s">
        <v>375</v>
      </c>
      <c r="F435" s="127"/>
      <c r="G435" s="127"/>
      <c r="H435" s="127" t="s">
        <v>840</v>
      </c>
      <c r="I435" s="127"/>
      <c r="J435" s="128">
        <f>J436+J438+J440</f>
        <v>0</v>
      </c>
    </row>
    <row r="436" spans="2:10" s="104" customFormat="1" ht="124.5" customHeight="1">
      <c r="B436" s="108" t="s">
        <v>384</v>
      </c>
      <c r="C436" s="149" t="s">
        <v>839</v>
      </c>
      <c r="D436" s="129" t="s">
        <v>745</v>
      </c>
      <c r="E436" s="130" t="s">
        <v>375</v>
      </c>
      <c r="F436" s="130"/>
      <c r="G436" s="130"/>
      <c r="H436" s="130" t="s">
        <v>840</v>
      </c>
      <c r="I436" s="130" t="s">
        <v>385</v>
      </c>
      <c r="J436" s="131">
        <f>J437</f>
        <v>-36984</v>
      </c>
    </row>
    <row r="437" spans="2:10" s="104" customFormat="1" ht="46.5" customHeight="1">
      <c r="B437" s="108" t="s">
        <v>386</v>
      </c>
      <c r="C437" s="149" t="s">
        <v>839</v>
      </c>
      <c r="D437" s="129" t="s">
        <v>745</v>
      </c>
      <c r="E437" s="130" t="s">
        <v>375</v>
      </c>
      <c r="F437" s="130"/>
      <c r="G437" s="130"/>
      <c r="H437" s="130" t="s">
        <v>840</v>
      </c>
      <c r="I437" s="130" t="s">
        <v>387</v>
      </c>
      <c r="J437" s="131">
        <f>-33976-1008-2000</f>
        <v>-36984</v>
      </c>
    </row>
    <row r="438" spans="2:10" s="104" customFormat="1" ht="42" customHeight="1">
      <c r="B438" s="108" t="s">
        <v>388</v>
      </c>
      <c r="C438" s="149" t="s">
        <v>839</v>
      </c>
      <c r="D438" s="129" t="s">
        <v>745</v>
      </c>
      <c r="E438" s="130" t="s">
        <v>375</v>
      </c>
      <c r="F438" s="130"/>
      <c r="G438" s="130"/>
      <c r="H438" s="130" t="s">
        <v>840</v>
      </c>
      <c r="I438" s="130" t="s">
        <v>389</v>
      </c>
      <c r="J438" s="131">
        <f>J439</f>
        <v>36984</v>
      </c>
    </row>
    <row r="439" spans="2:10" s="104" customFormat="1" ht="57" customHeight="1">
      <c r="B439" s="108" t="s">
        <v>390</v>
      </c>
      <c r="C439" s="149" t="s">
        <v>839</v>
      </c>
      <c r="D439" s="129" t="s">
        <v>745</v>
      </c>
      <c r="E439" s="130" t="s">
        <v>375</v>
      </c>
      <c r="F439" s="130"/>
      <c r="G439" s="130"/>
      <c r="H439" s="130" t="s">
        <v>840</v>
      </c>
      <c r="I439" s="130" t="s">
        <v>391</v>
      </c>
      <c r="J439" s="131">
        <f>-3000+31484-1500+10000</f>
        <v>36984</v>
      </c>
    </row>
    <row r="440" spans="2:10" s="104" customFormat="1" ht="17.25" customHeight="1" hidden="1">
      <c r="B440" s="108" t="s">
        <v>392</v>
      </c>
      <c r="C440" s="149" t="s">
        <v>839</v>
      </c>
      <c r="D440" s="129" t="s">
        <v>745</v>
      </c>
      <c r="E440" s="130" t="s">
        <v>375</v>
      </c>
      <c r="F440" s="130"/>
      <c r="G440" s="130"/>
      <c r="H440" s="130" t="s">
        <v>840</v>
      </c>
      <c r="I440" s="130" t="s">
        <v>393</v>
      </c>
      <c r="J440" s="131">
        <f>J441+J442+J443</f>
        <v>0</v>
      </c>
    </row>
    <row r="441" spans="2:10" s="104" customFormat="1" ht="32.25" customHeight="1" hidden="1">
      <c r="B441" s="108" t="s">
        <v>394</v>
      </c>
      <c r="C441" s="149" t="s">
        <v>839</v>
      </c>
      <c r="D441" s="129" t="s">
        <v>745</v>
      </c>
      <c r="E441" s="130" t="s">
        <v>375</v>
      </c>
      <c r="F441" s="130"/>
      <c r="G441" s="130"/>
      <c r="H441" s="130" t="s">
        <v>840</v>
      </c>
      <c r="I441" s="130" t="s">
        <v>395</v>
      </c>
      <c r="J441" s="131"/>
    </row>
    <row r="442" spans="2:10" s="104" customFormat="1" ht="21" customHeight="1" hidden="1">
      <c r="B442" s="108" t="s">
        <v>396</v>
      </c>
      <c r="C442" s="149" t="s">
        <v>839</v>
      </c>
      <c r="D442" s="129" t="s">
        <v>745</v>
      </c>
      <c r="E442" s="130" t="s">
        <v>375</v>
      </c>
      <c r="F442" s="130"/>
      <c r="G442" s="130"/>
      <c r="H442" s="130" t="s">
        <v>840</v>
      </c>
      <c r="I442" s="130" t="s">
        <v>398</v>
      </c>
      <c r="J442" s="131"/>
    </row>
    <row r="443" spans="2:10" s="104" customFormat="1" ht="21" customHeight="1" hidden="1">
      <c r="B443" s="108" t="s">
        <v>841</v>
      </c>
      <c r="C443" s="149" t="s">
        <v>839</v>
      </c>
      <c r="D443" s="129" t="s">
        <v>745</v>
      </c>
      <c r="E443" s="130" t="s">
        <v>375</v>
      </c>
      <c r="F443" s="130"/>
      <c r="G443" s="130"/>
      <c r="H443" s="130" t="s">
        <v>840</v>
      </c>
      <c r="I443" s="130" t="s">
        <v>398</v>
      </c>
      <c r="J443" s="131"/>
    </row>
    <row r="444" spans="2:10" s="104" customFormat="1" ht="64.5" customHeight="1">
      <c r="B444" s="111" t="s">
        <v>505</v>
      </c>
      <c r="C444" s="148" t="s">
        <v>839</v>
      </c>
      <c r="D444" s="126" t="s">
        <v>745</v>
      </c>
      <c r="E444" s="127" t="s">
        <v>506</v>
      </c>
      <c r="F444" s="127"/>
      <c r="G444" s="127"/>
      <c r="H444" s="127"/>
      <c r="I444" s="127"/>
      <c r="J444" s="156">
        <f>J445</f>
        <v>-432400.6</v>
      </c>
    </row>
    <row r="445" spans="2:10" s="104" customFormat="1" ht="42.75" customHeight="1">
      <c r="B445" s="101" t="s">
        <v>512</v>
      </c>
      <c r="C445" s="148" t="s">
        <v>839</v>
      </c>
      <c r="D445" s="126" t="s">
        <v>745</v>
      </c>
      <c r="E445" s="127" t="s">
        <v>506</v>
      </c>
      <c r="F445" s="127" t="s">
        <v>377</v>
      </c>
      <c r="G445" s="127" t="s">
        <v>511</v>
      </c>
      <c r="H445" s="127" t="s">
        <v>842</v>
      </c>
      <c r="I445" s="127"/>
      <c r="J445" s="128">
        <f>J448+J446</f>
        <v>-432400.6</v>
      </c>
    </row>
    <row r="446" spans="2:10" s="104" customFormat="1" ht="25.5" customHeight="1">
      <c r="B446" s="106" t="s">
        <v>562</v>
      </c>
      <c r="C446" s="151" t="s">
        <v>839</v>
      </c>
      <c r="D446" s="129" t="s">
        <v>745</v>
      </c>
      <c r="E446" s="151" t="s">
        <v>506</v>
      </c>
      <c r="F446" s="151"/>
      <c r="G446" s="151"/>
      <c r="H446" s="151" t="s">
        <v>842</v>
      </c>
      <c r="I446" s="151" t="s">
        <v>521</v>
      </c>
      <c r="J446" s="142">
        <f>J447</f>
        <v>43250</v>
      </c>
    </row>
    <row r="447" spans="2:10" s="104" customFormat="1" ht="30.75" customHeight="1">
      <c r="B447" s="106" t="s">
        <v>333</v>
      </c>
      <c r="C447" s="151" t="s">
        <v>839</v>
      </c>
      <c r="D447" s="129" t="s">
        <v>745</v>
      </c>
      <c r="E447" s="151" t="s">
        <v>506</v>
      </c>
      <c r="F447" s="151"/>
      <c r="G447" s="151"/>
      <c r="H447" s="151" t="s">
        <v>842</v>
      </c>
      <c r="I447" s="151" t="s">
        <v>532</v>
      </c>
      <c r="J447" s="142">
        <f>3000+40250</f>
        <v>43250</v>
      </c>
    </row>
    <row r="448" spans="2:10" s="104" customFormat="1" ht="25.5" customHeight="1">
      <c r="B448" s="106" t="s">
        <v>514</v>
      </c>
      <c r="C448" s="149" t="s">
        <v>839</v>
      </c>
      <c r="D448" s="129" t="s">
        <v>745</v>
      </c>
      <c r="E448" s="130" t="s">
        <v>506</v>
      </c>
      <c r="F448" s="130" t="s">
        <v>377</v>
      </c>
      <c r="G448" s="130" t="s">
        <v>511</v>
      </c>
      <c r="H448" s="130" t="s">
        <v>842</v>
      </c>
      <c r="I448" s="130" t="s">
        <v>393</v>
      </c>
      <c r="J448" s="131">
        <f>J449</f>
        <v>-475650.6</v>
      </c>
    </row>
    <row r="449" spans="2:10" s="104" customFormat="1" ht="24" customHeight="1">
      <c r="B449" s="106" t="s">
        <v>515</v>
      </c>
      <c r="C449" s="149" t="s">
        <v>839</v>
      </c>
      <c r="D449" s="129" t="s">
        <v>745</v>
      </c>
      <c r="E449" s="130" t="s">
        <v>506</v>
      </c>
      <c r="F449" s="130" t="s">
        <v>377</v>
      </c>
      <c r="G449" s="130" t="s">
        <v>511</v>
      </c>
      <c r="H449" s="130" t="s">
        <v>842</v>
      </c>
      <c r="I449" s="130" t="s">
        <v>516</v>
      </c>
      <c r="J449" s="131">
        <f>-47000-10000-1000-172000-33350-10350-29000-96700.6-3000-33000-40250</f>
        <v>-475650.6</v>
      </c>
    </row>
    <row r="450" spans="2:10" s="104" customFormat="1" ht="60" customHeight="1">
      <c r="B450" s="159" t="s">
        <v>572</v>
      </c>
      <c r="C450" s="150" t="s">
        <v>839</v>
      </c>
      <c r="D450" s="126" t="s">
        <v>745</v>
      </c>
      <c r="E450" s="150" t="s">
        <v>573</v>
      </c>
      <c r="F450" s="150"/>
      <c r="G450" s="150"/>
      <c r="H450" s="150"/>
      <c r="I450" s="150"/>
      <c r="J450" s="143">
        <f>J453+J454</f>
        <v>432400.6</v>
      </c>
    </row>
    <row r="451" spans="2:10" s="104" customFormat="1" ht="39.75" customHeight="1" hidden="1">
      <c r="B451" s="159" t="s">
        <v>585</v>
      </c>
      <c r="C451" s="151" t="s">
        <v>839</v>
      </c>
      <c r="D451" s="129" t="s">
        <v>745</v>
      </c>
      <c r="E451" s="151" t="s">
        <v>573</v>
      </c>
      <c r="F451" s="151" t="s">
        <v>377</v>
      </c>
      <c r="G451" s="151" t="s">
        <v>493</v>
      </c>
      <c r="H451" s="151" t="s">
        <v>843</v>
      </c>
      <c r="I451" s="151"/>
      <c r="J451" s="142">
        <f aca="true" t="shared" si="67" ref="J451:J452">J452</f>
        <v>0</v>
      </c>
    </row>
    <row r="452" spans="2:10" s="104" customFormat="1" ht="18.75" hidden="1">
      <c r="B452" s="160" t="s">
        <v>514</v>
      </c>
      <c r="C452" s="151" t="s">
        <v>839</v>
      </c>
      <c r="D452" s="129" t="s">
        <v>745</v>
      </c>
      <c r="E452" s="151" t="s">
        <v>573</v>
      </c>
      <c r="F452" s="151" t="s">
        <v>377</v>
      </c>
      <c r="G452" s="151" t="s">
        <v>493</v>
      </c>
      <c r="H452" s="151" t="s">
        <v>843</v>
      </c>
      <c r="I452" s="151" t="s">
        <v>393</v>
      </c>
      <c r="J452" s="142">
        <f t="shared" si="67"/>
        <v>0</v>
      </c>
    </row>
    <row r="453" spans="2:10" s="104" customFormat="1" ht="27" customHeight="1" hidden="1">
      <c r="B453" s="161" t="s">
        <v>844</v>
      </c>
      <c r="C453" s="151" t="s">
        <v>839</v>
      </c>
      <c r="D453" s="129" t="s">
        <v>745</v>
      </c>
      <c r="E453" s="151" t="s">
        <v>573</v>
      </c>
      <c r="F453" s="151" t="s">
        <v>377</v>
      </c>
      <c r="G453" s="151" t="s">
        <v>493</v>
      </c>
      <c r="H453" s="151" t="s">
        <v>843</v>
      </c>
      <c r="I453" s="151" t="s">
        <v>589</v>
      </c>
      <c r="J453" s="142"/>
    </row>
    <row r="454" spans="2:10" s="104" customFormat="1" ht="42" customHeight="1">
      <c r="B454" s="101" t="s">
        <v>512</v>
      </c>
      <c r="C454" s="150" t="s">
        <v>839</v>
      </c>
      <c r="D454" s="126" t="s">
        <v>745</v>
      </c>
      <c r="E454" s="150" t="s">
        <v>573</v>
      </c>
      <c r="F454" s="150"/>
      <c r="G454" s="150"/>
      <c r="H454" s="150" t="s">
        <v>842</v>
      </c>
      <c r="I454" s="150"/>
      <c r="J454" s="143">
        <f>J455+J457</f>
        <v>432400.6</v>
      </c>
    </row>
    <row r="455" spans="2:10" s="104" customFormat="1" ht="42" customHeight="1">
      <c r="B455" s="108" t="s">
        <v>388</v>
      </c>
      <c r="C455" s="151" t="s">
        <v>839</v>
      </c>
      <c r="D455" s="129" t="s">
        <v>745</v>
      </c>
      <c r="E455" s="151" t="s">
        <v>573</v>
      </c>
      <c r="F455" s="151"/>
      <c r="G455" s="151"/>
      <c r="H455" s="151" t="s">
        <v>842</v>
      </c>
      <c r="I455" s="151" t="s">
        <v>389</v>
      </c>
      <c r="J455" s="142">
        <f>J456</f>
        <v>96700.6</v>
      </c>
    </row>
    <row r="456" spans="2:10" s="104" customFormat="1" ht="59.25" customHeight="1">
      <c r="B456" s="108" t="s">
        <v>390</v>
      </c>
      <c r="C456" s="151" t="s">
        <v>839</v>
      </c>
      <c r="D456" s="129" t="s">
        <v>745</v>
      </c>
      <c r="E456" s="151" t="s">
        <v>573</v>
      </c>
      <c r="F456" s="151"/>
      <c r="G456" s="151"/>
      <c r="H456" s="151" t="s">
        <v>842</v>
      </c>
      <c r="I456" s="151" t="s">
        <v>391</v>
      </c>
      <c r="J456" s="142">
        <v>96700.6</v>
      </c>
    </row>
    <row r="457" spans="2:10" s="104" customFormat="1" ht="39" customHeight="1">
      <c r="B457" s="106" t="s">
        <v>487</v>
      </c>
      <c r="C457" s="151" t="s">
        <v>839</v>
      </c>
      <c r="D457" s="129" t="s">
        <v>745</v>
      </c>
      <c r="E457" s="151" t="s">
        <v>573</v>
      </c>
      <c r="F457" s="151"/>
      <c r="G457" s="151"/>
      <c r="H457" s="151" t="s">
        <v>842</v>
      </c>
      <c r="I457" s="151" t="s">
        <v>464</v>
      </c>
      <c r="J457" s="142">
        <f>J458</f>
        <v>335700</v>
      </c>
    </row>
    <row r="458" spans="2:10" s="104" customFormat="1" ht="58.5" customHeight="1">
      <c r="B458" s="106" t="s">
        <v>701</v>
      </c>
      <c r="C458" s="151" t="s">
        <v>839</v>
      </c>
      <c r="D458" s="129" t="s">
        <v>745</v>
      </c>
      <c r="E458" s="151" t="s">
        <v>573</v>
      </c>
      <c r="F458" s="151"/>
      <c r="G458" s="151"/>
      <c r="H458" s="151" t="s">
        <v>842</v>
      </c>
      <c r="I458" s="151" t="s">
        <v>466</v>
      </c>
      <c r="J458" s="142">
        <f>47000+10000+1000+172000+33350+10350+29000+33000</f>
        <v>335700</v>
      </c>
    </row>
    <row r="459" spans="2:10" s="104" customFormat="1" ht="45.75" customHeight="1">
      <c r="B459" s="111" t="s">
        <v>845</v>
      </c>
      <c r="C459" s="148" t="s">
        <v>839</v>
      </c>
      <c r="D459" s="126" t="s">
        <v>745</v>
      </c>
      <c r="E459" s="127" t="s">
        <v>728</v>
      </c>
      <c r="F459" s="127"/>
      <c r="G459" s="127"/>
      <c r="H459" s="127"/>
      <c r="I459" s="127"/>
      <c r="J459" s="128">
        <f>J460+J463</f>
        <v>0</v>
      </c>
    </row>
    <row r="460" spans="2:10" s="104" customFormat="1" ht="56.25" hidden="1">
      <c r="B460" s="139" t="s">
        <v>729</v>
      </c>
      <c r="C460" s="148" t="s">
        <v>839</v>
      </c>
      <c r="D460" s="126" t="s">
        <v>745</v>
      </c>
      <c r="E460" s="127" t="s">
        <v>728</v>
      </c>
      <c r="F460" s="127"/>
      <c r="G460" s="127"/>
      <c r="H460" s="127" t="s">
        <v>846</v>
      </c>
      <c r="I460" s="127"/>
      <c r="J460" s="128">
        <f aca="true" t="shared" si="68" ref="J460:J461">J461</f>
        <v>0</v>
      </c>
    </row>
    <row r="461" spans="2:10" s="104" customFormat="1" ht="57.75" customHeight="1" hidden="1">
      <c r="B461" s="108" t="s">
        <v>384</v>
      </c>
      <c r="C461" s="148" t="s">
        <v>839</v>
      </c>
      <c r="D461" s="126" t="s">
        <v>745</v>
      </c>
      <c r="E461" s="127" t="s">
        <v>728</v>
      </c>
      <c r="F461" s="127"/>
      <c r="G461" s="127"/>
      <c r="H461" s="127" t="s">
        <v>846</v>
      </c>
      <c r="I461" s="127" t="s">
        <v>385</v>
      </c>
      <c r="J461" s="128">
        <f t="shared" si="68"/>
        <v>0</v>
      </c>
    </row>
    <row r="462" spans="2:10" s="104" customFormat="1" ht="13.5" customHeight="1" hidden="1">
      <c r="B462" s="108" t="s">
        <v>386</v>
      </c>
      <c r="C462" s="148" t="s">
        <v>839</v>
      </c>
      <c r="D462" s="126" t="s">
        <v>745</v>
      </c>
      <c r="E462" s="127" t="s">
        <v>728</v>
      </c>
      <c r="F462" s="127"/>
      <c r="G462" s="127"/>
      <c r="H462" s="127" t="s">
        <v>846</v>
      </c>
      <c r="I462" s="127" t="s">
        <v>387</v>
      </c>
      <c r="J462" s="128"/>
    </row>
    <row r="463" spans="2:10" s="104" customFormat="1" ht="40.5" customHeight="1">
      <c r="B463" s="139" t="s">
        <v>731</v>
      </c>
      <c r="C463" s="148" t="s">
        <v>839</v>
      </c>
      <c r="D463" s="126" t="s">
        <v>745</v>
      </c>
      <c r="E463" s="127" t="s">
        <v>728</v>
      </c>
      <c r="F463" s="127"/>
      <c r="G463" s="127"/>
      <c r="H463" s="127" t="s">
        <v>847</v>
      </c>
      <c r="I463" s="127"/>
      <c r="J463" s="128">
        <f>J464+J466+J468</f>
        <v>0</v>
      </c>
    </row>
    <row r="464" spans="2:10" s="104" customFormat="1" ht="113.25" customHeight="1">
      <c r="B464" s="108" t="s">
        <v>384</v>
      </c>
      <c r="C464" s="149" t="s">
        <v>839</v>
      </c>
      <c r="D464" s="129" t="s">
        <v>745</v>
      </c>
      <c r="E464" s="130" t="s">
        <v>728</v>
      </c>
      <c r="F464" s="130"/>
      <c r="G464" s="130"/>
      <c r="H464" s="130" t="s">
        <v>847</v>
      </c>
      <c r="I464" s="130" t="s">
        <v>385</v>
      </c>
      <c r="J464" s="131">
        <f>J465</f>
        <v>9547</v>
      </c>
    </row>
    <row r="465" spans="2:10" s="104" customFormat="1" ht="46.5" customHeight="1">
      <c r="B465" s="108" t="s">
        <v>386</v>
      </c>
      <c r="C465" s="149" t="s">
        <v>839</v>
      </c>
      <c r="D465" s="129" t="s">
        <v>745</v>
      </c>
      <c r="E465" s="130" t="s">
        <v>728</v>
      </c>
      <c r="F465" s="130"/>
      <c r="G465" s="130"/>
      <c r="H465" s="130" t="s">
        <v>847</v>
      </c>
      <c r="I465" s="130" t="s">
        <v>387</v>
      </c>
      <c r="J465" s="131">
        <v>9547</v>
      </c>
    </row>
    <row r="466" spans="2:10" s="104" customFormat="1" ht="42" customHeight="1">
      <c r="B466" s="108" t="s">
        <v>388</v>
      </c>
      <c r="C466" s="149" t="s">
        <v>839</v>
      </c>
      <c r="D466" s="129" t="s">
        <v>745</v>
      </c>
      <c r="E466" s="130" t="s">
        <v>728</v>
      </c>
      <c r="F466" s="130"/>
      <c r="G466" s="130"/>
      <c r="H466" s="130" t="s">
        <v>847</v>
      </c>
      <c r="I466" s="130" t="s">
        <v>389</v>
      </c>
      <c r="J466" s="131">
        <f>J467</f>
        <v>-9547</v>
      </c>
    </row>
    <row r="467" spans="2:10" s="104" customFormat="1" ht="63.75" customHeight="1">
      <c r="B467" s="108" t="s">
        <v>390</v>
      </c>
      <c r="C467" s="149" t="s">
        <v>839</v>
      </c>
      <c r="D467" s="129" t="s">
        <v>745</v>
      </c>
      <c r="E467" s="130" t="s">
        <v>728</v>
      </c>
      <c r="F467" s="130"/>
      <c r="G467" s="130"/>
      <c r="H467" s="130" t="s">
        <v>847</v>
      </c>
      <c r="I467" s="130" t="s">
        <v>391</v>
      </c>
      <c r="J467" s="131">
        <v>-9547</v>
      </c>
    </row>
    <row r="468" spans="2:10" s="104" customFormat="1" ht="30.75" customHeight="1" hidden="1">
      <c r="B468" s="106" t="s">
        <v>412</v>
      </c>
      <c r="C468" s="149" t="s">
        <v>839</v>
      </c>
      <c r="D468" s="129" t="s">
        <v>745</v>
      </c>
      <c r="E468" s="130" t="s">
        <v>728</v>
      </c>
      <c r="F468" s="130"/>
      <c r="G468" s="130"/>
      <c r="H468" s="130" t="s">
        <v>847</v>
      </c>
      <c r="I468" s="130" t="s">
        <v>393</v>
      </c>
      <c r="J468" s="131">
        <f>J469</f>
        <v>0</v>
      </c>
    </row>
    <row r="469" spans="2:10" s="104" customFormat="1" ht="30.75" customHeight="1" hidden="1">
      <c r="B469" s="106" t="s">
        <v>414</v>
      </c>
      <c r="C469" s="149" t="s">
        <v>839</v>
      </c>
      <c r="D469" s="129" t="s">
        <v>745</v>
      </c>
      <c r="E469" s="130" t="s">
        <v>728</v>
      </c>
      <c r="F469" s="130"/>
      <c r="G469" s="130"/>
      <c r="H469" s="130" t="s">
        <v>847</v>
      </c>
      <c r="I469" s="130" t="s">
        <v>415</v>
      </c>
      <c r="J469" s="131"/>
    </row>
    <row r="470" spans="2:10" s="104" customFormat="1" ht="18.75">
      <c r="B470" s="162" t="s">
        <v>733</v>
      </c>
      <c r="C470" s="153"/>
      <c r="D470" s="153"/>
      <c r="E470" s="153"/>
      <c r="F470" s="153"/>
      <c r="G470" s="153"/>
      <c r="H470" s="153"/>
      <c r="I470" s="153"/>
      <c r="J470" s="156">
        <f>J23+J218+J347+J352+J359+J409+J433</f>
        <v>735476.5</v>
      </c>
    </row>
  </sheetData>
  <sheetProtection selectLockedCells="1" selectUnlockedCells="1"/>
  <autoFilter ref="B22:J411"/>
  <mergeCells count="26">
    <mergeCell ref="C1:H1"/>
    <mergeCell ref="C2:J2"/>
    <mergeCell ref="C3:J3"/>
    <mergeCell ref="C4:J4"/>
    <mergeCell ref="C5:J5"/>
    <mergeCell ref="C6:J6"/>
    <mergeCell ref="C7:J7"/>
    <mergeCell ref="C8:J8"/>
    <mergeCell ref="C10:J10"/>
    <mergeCell ref="B12:J12"/>
    <mergeCell ref="B13:J13"/>
    <mergeCell ref="B14:J14"/>
    <mergeCell ref="B15:J15"/>
    <mergeCell ref="B16:J16"/>
    <mergeCell ref="B17:J17"/>
    <mergeCell ref="C18:H18"/>
    <mergeCell ref="B19:J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3:G39"/>
  <sheetViews>
    <sheetView workbookViewId="0" topLeftCell="A1">
      <selection activeCell="A7" sqref="A7"/>
    </sheetView>
  </sheetViews>
  <sheetFormatPr defaultColWidth="9.00390625" defaultRowHeight="12.75"/>
  <cols>
    <col min="5" max="5" width="22.00390625" style="0" customWidth="1"/>
    <col min="7" max="7" width="15.25390625" style="0" customWidth="1"/>
  </cols>
  <sheetData>
    <row r="3" spans="1:7" ht="12.75" customHeight="1">
      <c r="A3" s="163" t="s">
        <v>848</v>
      </c>
      <c r="B3" s="163"/>
      <c r="C3" s="163"/>
      <c r="D3" s="163"/>
      <c r="E3" s="163"/>
      <c r="F3" s="163"/>
      <c r="G3" s="163"/>
    </row>
    <row r="4" spans="1:7" ht="12.75">
      <c r="A4" s="164" t="s">
        <v>849</v>
      </c>
      <c r="B4" s="164"/>
      <c r="C4" s="164"/>
      <c r="D4" s="164"/>
      <c r="E4" s="164"/>
      <c r="F4" s="164"/>
      <c r="G4" s="164"/>
    </row>
    <row r="5" spans="1:7" ht="12.75">
      <c r="A5" s="164" t="s">
        <v>850</v>
      </c>
      <c r="B5" s="164"/>
      <c r="C5" s="164"/>
      <c r="D5" s="164"/>
      <c r="E5" s="164"/>
      <c r="F5" s="164"/>
      <c r="G5" s="164"/>
    </row>
    <row r="6" spans="1:7" ht="12.75">
      <c r="A6" s="164" t="s">
        <v>851</v>
      </c>
      <c r="B6" s="164"/>
      <c r="C6" s="164"/>
      <c r="D6" s="164"/>
      <c r="E6" s="164"/>
      <c r="F6" s="164"/>
      <c r="G6" s="164"/>
    </row>
    <row r="7" spans="1:7" ht="12.75">
      <c r="A7" s="165" t="s">
        <v>852</v>
      </c>
      <c r="B7" s="165"/>
      <c r="C7" s="165"/>
      <c r="D7" s="165"/>
      <c r="E7" s="165"/>
      <c r="F7" s="165"/>
      <c r="G7" s="165"/>
    </row>
    <row r="8" spans="1:7" ht="12.75">
      <c r="A8" s="164" t="s">
        <v>853</v>
      </c>
      <c r="B8" s="164"/>
      <c r="C8" s="164"/>
      <c r="D8" s="164"/>
      <c r="E8" s="164"/>
      <c r="F8" s="164"/>
      <c r="G8" s="164"/>
    </row>
    <row r="9" spans="1:7" ht="12.75">
      <c r="A9" s="164" t="s">
        <v>850</v>
      </c>
      <c r="B9" s="164"/>
      <c r="C9" s="164"/>
      <c r="D9" s="164"/>
      <c r="E9" s="164"/>
      <c r="F9" s="164"/>
      <c r="G9" s="164"/>
    </row>
    <row r="10" spans="1:7" ht="12.75">
      <c r="A10" s="164" t="s">
        <v>854</v>
      </c>
      <c r="B10" s="164"/>
      <c r="C10" s="164"/>
      <c r="D10" s="164"/>
      <c r="E10" s="164"/>
      <c r="F10" s="164"/>
      <c r="G10" s="164"/>
    </row>
    <row r="11" spans="1:7" ht="12.75">
      <c r="A11" s="164" t="s">
        <v>855</v>
      </c>
      <c r="B11" s="164"/>
      <c r="C11" s="164"/>
      <c r="D11" s="164"/>
      <c r="E11" s="164"/>
      <c r="F11" s="164"/>
      <c r="G11" s="164"/>
    </row>
    <row r="12" spans="1:7" ht="12.75">
      <c r="A12" s="164" t="s">
        <v>856</v>
      </c>
      <c r="B12" s="164"/>
      <c r="C12" s="164"/>
      <c r="D12" s="164"/>
      <c r="E12" s="164"/>
      <c r="F12" s="164"/>
      <c r="G12" s="164"/>
    </row>
    <row r="13" spans="1:7" ht="12.75">
      <c r="A13" s="164"/>
      <c r="B13" s="164"/>
      <c r="C13" s="164"/>
      <c r="D13" s="164"/>
      <c r="E13" s="164"/>
      <c r="F13" s="164"/>
      <c r="G13" s="164"/>
    </row>
    <row r="14" spans="1:7" ht="12.75" customHeight="1">
      <c r="A14" s="163" t="s">
        <v>857</v>
      </c>
      <c r="B14" s="163"/>
      <c r="C14" s="163"/>
      <c r="D14" s="163"/>
      <c r="E14" s="163"/>
      <c r="F14" s="163"/>
      <c r="G14" s="163"/>
    </row>
    <row r="15" spans="1:7" ht="12.75">
      <c r="A15" s="164" t="s">
        <v>849</v>
      </c>
      <c r="B15" s="164"/>
      <c r="C15" s="164"/>
      <c r="D15" s="164"/>
      <c r="E15" s="164"/>
      <c r="F15" s="164"/>
      <c r="G15" s="164"/>
    </row>
    <row r="16" spans="1:7" ht="12.75">
      <c r="A16" s="164" t="s">
        <v>850</v>
      </c>
      <c r="B16" s="164"/>
      <c r="C16" s="164"/>
      <c r="D16" s="164"/>
      <c r="E16" s="164"/>
      <c r="F16" s="164"/>
      <c r="G16" s="164"/>
    </row>
    <row r="17" spans="1:7" ht="12.75">
      <c r="A17" s="164" t="s">
        <v>858</v>
      </c>
      <c r="B17" s="164"/>
      <c r="C17" s="164"/>
      <c r="D17" s="164"/>
      <c r="E17" s="164"/>
      <c r="F17" s="164"/>
      <c r="G17" s="164"/>
    </row>
    <row r="18" spans="1:7" ht="12.75">
      <c r="A18" s="164" t="s">
        <v>855</v>
      </c>
      <c r="B18" s="164"/>
      <c r="C18" s="164"/>
      <c r="D18" s="164"/>
      <c r="E18" s="164"/>
      <c r="F18" s="164"/>
      <c r="G18" s="164"/>
    </row>
    <row r="19" spans="1:7" ht="12.75">
      <c r="A19" s="164" t="s">
        <v>856</v>
      </c>
      <c r="B19" s="164"/>
      <c r="C19" s="164"/>
      <c r="D19" s="164"/>
      <c r="E19" s="164"/>
      <c r="F19" s="164"/>
      <c r="G19" s="164"/>
    </row>
    <row r="20" spans="1:7" ht="12.75">
      <c r="A20" s="166"/>
      <c r="B20" s="166"/>
      <c r="C20" s="166"/>
      <c r="D20" s="166"/>
      <c r="E20" s="166"/>
      <c r="F20" s="166"/>
      <c r="G20" s="166" t="s">
        <v>859</v>
      </c>
    </row>
    <row r="21" spans="1:7" ht="76.5" customHeight="1">
      <c r="A21" s="167" t="s">
        <v>860</v>
      </c>
      <c r="B21" s="167"/>
      <c r="C21" s="167"/>
      <c r="D21" s="167"/>
      <c r="E21" s="167"/>
      <c r="F21" s="167"/>
      <c r="G21" s="167"/>
    </row>
    <row r="22" spans="1:7" ht="19.5">
      <c r="A22" s="168"/>
      <c r="B22" s="30"/>
      <c r="C22" s="30"/>
      <c r="D22" s="30"/>
      <c r="E22" s="30"/>
      <c r="F22" s="169" t="s">
        <v>88</v>
      </c>
      <c r="G22" s="169"/>
    </row>
    <row r="23" spans="1:7" ht="19.5" customHeight="1">
      <c r="A23" s="170" t="s">
        <v>861</v>
      </c>
      <c r="B23" s="170"/>
      <c r="C23" s="170"/>
      <c r="D23" s="170"/>
      <c r="E23" s="170"/>
      <c r="F23" s="171" t="s">
        <v>862</v>
      </c>
      <c r="G23" s="171"/>
    </row>
    <row r="24" spans="1:7" ht="18.75">
      <c r="A24" s="172" t="s">
        <v>863</v>
      </c>
      <c r="B24" s="172"/>
      <c r="C24" s="172"/>
      <c r="D24" s="172"/>
      <c r="E24" s="172"/>
      <c r="F24" s="173">
        <v>702000</v>
      </c>
      <c r="G24" s="173"/>
    </row>
    <row r="25" spans="1:7" ht="18.75">
      <c r="A25" s="174" t="s">
        <v>864</v>
      </c>
      <c r="B25" s="174"/>
      <c r="C25" s="174"/>
      <c r="D25" s="174"/>
      <c r="E25" s="174"/>
      <c r="F25" s="175">
        <v>1450500</v>
      </c>
      <c r="G25" s="175"/>
    </row>
    <row r="26" spans="1:7" ht="18.75">
      <c r="A26" s="174" t="s">
        <v>865</v>
      </c>
      <c r="B26" s="174"/>
      <c r="C26" s="174"/>
      <c r="D26" s="174"/>
      <c r="E26" s="174"/>
      <c r="F26" s="175">
        <v>682000</v>
      </c>
      <c r="G26" s="175"/>
    </row>
    <row r="27" spans="1:7" ht="18.75">
      <c r="A27" s="174" t="s">
        <v>866</v>
      </c>
      <c r="B27" s="174"/>
      <c r="C27" s="174"/>
      <c r="D27" s="174"/>
      <c r="E27" s="174"/>
      <c r="F27" s="175">
        <v>1792800</v>
      </c>
      <c r="G27" s="175"/>
    </row>
    <row r="28" spans="1:7" ht="18.75">
      <c r="A28" s="174" t="s">
        <v>867</v>
      </c>
      <c r="B28" s="174"/>
      <c r="C28" s="174"/>
      <c r="D28" s="174"/>
      <c r="E28" s="174"/>
      <c r="F28" s="175">
        <v>612000</v>
      </c>
      <c r="G28" s="175"/>
    </row>
    <row r="29" spans="1:7" ht="18.75">
      <c r="A29" s="174" t="s">
        <v>868</v>
      </c>
      <c r="B29" s="174"/>
      <c r="C29" s="174"/>
      <c r="D29" s="174"/>
      <c r="E29" s="174"/>
      <c r="F29" s="175">
        <v>827000</v>
      </c>
      <c r="G29" s="175"/>
    </row>
    <row r="30" spans="1:7" ht="18.75">
      <c r="A30" s="174" t="s">
        <v>869</v>
      </c>
      <c r="B30" s="174"/>
      <c r="C30" s="174"/>
      <c r="D30" s="174"/>
      <c r="E30" s="174"/>
      <c r="F30" s="175">
        <v>636800</v>
      </c>
      <c r="G30" s="175"/>
    </row>
    <row r="31" spans="1:7" ht="18.75">
      <c r="A31" s="174" t="s">
        <v>870</v>
      </c>
      <c r="B31" s="174"/>
      <c r="C31" s="174"/>
      <c r="D31" s="174"/>
      <c r="E31" s="174"/>
      <c r="F31" s="175">
        <v>1494300</v>
      </c>
      <c r="G31" s="175"/>
    </row>
    <row r="32" spans="1:7" ht="18.75">
      <c r="A32" s="174" t="s">
        <v>871</v>
      </c>
      <c r="B32" s="174"/>
      <c r="C32" s="174"/>
      <c r="D32" s="174"/>
      <c r="E32" s="174"/>
      <c r="F32" s="175">
        <v>1789400</v>
      </c>
      <c r="G32" s="175"/>
    </row>
    <row r="33" spans="1:7" ht="18.75">
      <c r="A33" s="174" t="s">
        <v>872</v>
      </c>
      <c r="B33" s="174"/>
      <c r="C33" s="174"/>
      <c r="D33" s="174"/>
      <c r="E33" s="174"/>
      <c r="F33" s="175">
        <v>932100</v>
      </c>
      <c r="G33" s="175"/>
    </row>
    <row r="34" spans="1:7" ht="18.75">
      <c r="A34" s="174" t="s">
        <v>873</v>
      </c>
      <c r="B34" s="174"/>
      <c r="C34" s="174"/>
      <c r="D34" s="174"/>
      <c r="E34" s="174"/>
      <c r="F34" s="175">
        <v>1003500</v>
      </c>
      <c r="G34" s="175"/>
    </row>
    <row r="35" spans="1:7" ht="18.75">
      <c r="A35" s="174" t="s">
        <v>874</v>
      </c>
      <c r="B35" s="174"/>
      <c r="C35" s="174"/>
      <c r="D35" s="174"/>
      <c r="E35" s="174"/>
      <c r="F35" s="175">
        <v>1593300</v>
      </c>
      <c r="G35" s="175"/>
    </row>
    <row r="36" spans="1:7" ht="18.75">
      <c r="A36" s="174" t="s">
        <v>875</v>
      </c>
      <c r="B36" s="174"/>
      <c r="C36" s="174"/>
      <c r="D36" s="174"/>
      <c r="E36" s="174"/>
      <c r="F36" s="175">
        <v>491400</v>
      </c>
      <c r="G36" s="175"/>
    </row>
    <row r="37" spans="1:7" ht="18.75">
      <c r="A37" s="174" t="s">
        <v>876</v>
      </c>
      <c r="B37" s="174"/>
      <c r="C37" s="174"/>
      <c r="D37" s="174"/>
      <c r="E37" s="174"/>
      <c r="F37" s="175">
        <v>1383000</v>
      </c>
      <c r="G37" s="175"/>
    </row>
    <row r="38" spans="1:7" ht="19.5">
      <c r="A38" s="174" t="s">
        <v>877</v>
      </c>
      <c r="B38" s="174"/>
      <c r="C38" s="174"/>
      <c r="D38" s="174"/>
      <c r="E38" s="174"/>
      <c r="F38" s="176">
        <v>1595300</v>
      </c>
      <c r="G38" s="176"/>
    </row>
    <row r="39" spans="1:7" ht="19.5">
      <c r="A39" s="177" t="s">
        <v>350</v>
      </c>
      <c r="B39" s="177"/>
      <c r="C39" s="177"/>
      <c r="D39" s="177"/>
      <c r="E39" s="177"/>
      <c r="F39" s="178">
        <f>SUM(F24:F38)</f>
        <v>16985400</v>
      </c>
      <c r="G39" s="178"/>
    </row>
  </sheetData>
  <sheetProtection selectLockedCells="1" selectUnlockedCells="1"/>
  <mergeCells count="52"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4:G14"/>
    <mergeCell ref="A15:G15"/>
    <mergeCell ref="A16:G16"/>
    <mergeCell ref="A17:G17"/>
    <mergeCell ref="A18:G18"/>
    <mergeCell ref="A19:G19"/>
    <mergeCell ref="A21:G21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9:E39"/>
    <mergeCell ref="F39:G39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A6" sqref="A6"/>
    </sheetView>
  </sheetViews>
  <sheetFormatPr defaultColWidth="9.00390625" defaultRowHeight="12.75"/>
  <cols>
    <col min="5" max="5" width="22.375" style="0" customWidth="1"/>
    <col min="7" max="7" width="12.25390625" style="0" customWidth="1"/>
  </cols>
  <sheetData>
    <row r="2" spans="1:7" ht="12.75" customHeight="1">
      <c r="A2" s="163" t="s">
        <v>878</v>
      </c>
      <c r="B2" s="163"/>
      <c r="C2" s="163"/>
      <c r="D2" s="163"/>
      <c r="E2" s="163"/>
      <c r="F2" s="163"/>
      <c r="G2" s="163"/>
    </row>
    <row r="3" spans="1:7" ht="12.75">
      <c r="A3" s="164" t="s">
        <v>849</v>
      </c>
      <c r="B3" s="164"/>
      <c r="C3" s="164"/>
      <c r="D3" s="164"/>
      <c r="E3" s="164"/>
      <c r="F3" s="164"/>
      <c r="G3" s="164"/>
    </row>
    <row r="4" spans="1:7" ht="12.75">
      <c r="A4" s="164" t="s">
        <v>879</v>
      </c>
      <c r="B4" s="164"/>
      <c r="C4" s="164"/>
      <c r="D4" s="164"/>
      <c r="E4" s="164"/>
      <c r="F4" s="164"/>
      <c r="G4" s="164"/>
    </row>
    <row r="5" spans="1:7" ht="12.75">
      <c r="A5" s="164" t="s">
        <v>880</v>
      </c>
      <c r="B5" s="164"/>
      <c r="C5" s="164"/>
      <c r="D5" s="164"/>
      <c r="E5" s="164"/>
      <c r="F5" s="164"/>
      <c r="G5" s="164"/>
    </row>
    <row r="6" spans="1:7" ht="12.75">
      <c r="A6" s="164" t="s">
        <v>852</v>
      </c>
      <c r="B6" s="164"/>
      <c r="C6" s="164"/>
      <c r="D6" s="164"/>
      <c r="E6" s="164"/>
      <c r="F6" s="164"/>
      <c r="G6" s="164"/>
    </row>
    <row r="7" spans="1:7" ht="12.75">
      <c r="A7" s="164" t="s">
        <v>881</v>
      </c>
      <c r="B7" s="164"/>
      <c r="C7" s="164"/>
      <c r="D7" s="164"/>
      <c r="E7" s="164"/>
      <c r="F7" s="164"/>
      <c r="G7" s="164"/>
    </row>
    <row r="8" spans="1:7" ht="12.75">
      <c r="A8" s="179" t="s">
        <v>879</v>
      </c>
      <c r="B8" s="179"/>
      <c r="C8" s="179"/>
      <c r="D8" s="179"/>
      <c r="E8" s="179"/>
      <c r="F8" s="179"/>
      <c r="G8" s="179"/>
    </row>
    <row r="9" spans="1:7" ht="12.75">
      <c r="A9" s="164" t="s">
        <v>882</v>
      </c>
      <c r="B9" s="164"/>
      <c r="C9" s="164"/>
      <c r="D9" s="164"/>
      <c r="E9" s="164"/>
      <c r="F9" s="164"/>
      <c r="G9" s="164"/>
    </row>
    <row r="10" spans="1:7" ht="12.75">
      <c r="A10" s="164" t="s">
        <v>855</v>
      </c>
      <c r="B10" s="164"/>
      <c r="C10" s="164"/>
      <c r="D10" s="164"/>
      <c r="E10" s="164"/>
      <c r="F10" s="164"/>
      <c r="G10" s="164"/>
    </row>
    <row r="11" spans="1:7" ht="12.75">
      <c r="A11" s="164" t="s">
        <v>883</v>
      </c>
      <c r="B11" s="164"/>
      <c r="C11" s="164"/>
      <c r="D11" s="164"/>
      <c r="E11" s="164"/>
      <c r="F11" s="164"/>
      <c r="G11" s="164"/>
    </row>
    <row r="12" spans="1:7" ht="12.75">
      <c r="A12" s="164"/>
      <c r="B12" s="164"/>
      <c r="C12" s="164"/>
      <c r="D12" s="164"/>
      <c r="E12" s="164"/>
      <c r="F12" s="164"/>
      <c r="G12" s="164"/>
    </row>
    <row r="13" spans="1:7" ht="12.75" customHeight="1">
      <c r="A13" s="163" t="s">
        <v>857</v>
      </c>
      <c r="B13" s="163"/>
      <c r="C13" s="163"/>
      <c r="D13" s="163"/>
      <c r="E13" s="163"/>
      <c r="F13" s="163"/>
      <c r="G13" s="163"/>
    </row>
    <row r="14" spans="1:7" ht="12.75">
      <c r="A14" s="164" t="s">
        <v>849</v>
      </c>
      <c r="B14" s="164"/>
      <c r="C14" s="164"/>
      <c r="D14" s="164"/>
      <c r="E14" s="164"/>
      <c r="F14" s="164"/>
      <c r="G14" s="164"/>
    </row>
    <row r="15" spans="1:7" ht="12.75">
      <c r="A15" s="164" t="s">
        <v>850</v>
      </c>
      <c r="B15" s="164"/>
      <c r="C15" s="164"/>
      <c r="D15" s="164"/>
      <c r="E15" s="164"/>
      <c r="F15" s="164"/>
      <c r="G15" s="164"/>
    </row>
    <row r="16" spans="1:7" ht="12.75">
      <c r="A16" s="164" t="s">
        <v>882</v>
      </c>
      <c r="B16" s="164"/>
      <c r="C16" s="164"/>
      <c r="D16" s="164"/>
      <c r="E16" s="164"/>
      <c r="F16" s="164"/>
      <c r="G16" s="164"/>
    </row>
    <row r="17" spans="1:7" ht="12.75">
      <c r="A17" s="164" t="s">
        <v>855</v>
      </c>
      <c r="B17" s="164"/>
      <c r="C17" s="164"/>
      <c r="D17" s="164"/>
      <c r="E17" s="164"/>
      <c r="F17" s="164"/>
      <c r="G17" s="164"/>
    </row>
    <row r="18" spans="1:7" ht="12.75">
      <c r="A18" s="164" t="s">
        <v>856</v>
      </c>
      <c r="B18" s="164"/>
      <c r="C18" s="164"/>
      <c r="D18" s="164"/>
      <c r="E18" s="164"/>
      <c r="F18" s="164"/>
      <c r="G18" s="164"/>
    </row>
    <row r="19" spans="1:7" ht="12.75">
      <c r="A19" s="180"/>
      <c r="B19" s="180"/>
      <c r="C19" s="166"/>
      <c r="D19" s="166"/>
      <c r="E19" s="166"/>
      <c r="F19" s="166"/>
      <c r="G19" s="166" t="s">
        <v>884</v>
      </c>
    </row>
    <row r="20" spans="1:7" ht="75.75" customHeight="1">
      <c r="A20" s="167" t="s">
        <v>885</v>
      </c>
      <c r="B20" s="167"/>
      <c r="C20" s="167"/>
      <c r="D20" s="167"/>
      <c r="E20" s="167"/>
      <c r="F20" s="167"/>
      <c r="G20" s="167"/>
    </row>
    <row r="21" spans="1:7" ht="15">
      <c r="A21" s="181"/>
      <c r="B21" s="89"/>
      <c r="C21" s="89"/>
      <c r="D21" s="89"/>
      <c r="E21" s="89"/>
      <c r="F21" s="25" t="s">
        <v>88</v>
      </c>
      <c r="G21" s="25"/>
    </row>
    <row r="22" spans="1:7" ht="19.5" customHeight="1">
      <c r="A22" s="170" t="s">
        <v>861</v>
      </c>
      <c r="B22" s="170"/>
      <c r="C22" s="170"/>
      <c r="D22" s="170"/>
      <c r="E22" s="170"/>
      <c r="F22" s="171" t="s">
        <v>862</v>
      </c>
      <c r="G22" s="171"/>
    </row>
    <row r="23" spans="1:7" ht="19.5" customHeight="1">
      <c r="A23" s="174" t="s">
        <v>864</v>
      </c>
      <c r="B23" s="174"/>
      <c r="C23" s="174"/>
      <c r="D23" s="174"/>
      <c r="E23" s="174"/>
      <c r="F23" s="182">
        <v>57659</v>
      </c>
      <c r="G23" s="182"/>
    </row>
    <row r="24" spans="1:7" ht="18.75">
      <c r="A24" s="174" t="s">
        <v>865</v>
      </c>
      <c r="B24" s="174"/>
      <c r="C24" s="174"/>
      <c r="D24" s="174"/>
      <c r="E24" s="174"/>
      <c r="F24" s="182">
        <v>57659</v>
      </c>
      <c r="G24" s="182"/>
    </row>
    <row r="25" spans="1:7" ht="18.75">
      <c r="A25" s="174" t="s">
        <v>866</v>
      </c>
      <c r="B25" s="174"/>
      <c r="C25" s="174"/>
      <c r="D25" s="174"/>
      <c r="E25" s="174"/>
      <c r="F25" s="182">
        <v>57659</v>
      </c>
      <c r="G25" s="182"/>
    </row>
    <row r="26" spans="1:7" ht="18.75">
      <c r="A26" s="174" t="s">
        <v>867</v>
      </c>
      <c r="B26" s="174"/>
      <c r="C26" s="174"/>
      <c r="D26" s="174"/>
      <c r="E26" s="174"/>
      <c r="F26" s="182">
        <v>57659</v>
      </c>
      <c r="G26" s="182"/>
    </row>
    <row r="27" spans="1:7" ht="18.75">
      <c r="A27" s="174" t="s">
        <v>868</v>
      </c>
      <c r="B27" s="174"/>
      <c r="C27" s="174"/>
      <c r="D27" s="174"/>
      <c r="E27" s="174"/>
      <c r="F27" s="182">
        <v>57659</v>
      </c>
      <c r="G27" s="182"/>
    </row>
    <row r="28" spans="1:7" ht="18.75">
      <c r="A28" s="174" t="s">
        <v>869</v>
      </c>
      <c r="B28" s="174"/>
      <c r="C28" s="174"/>
      <c r="D28" s="174"/>
      <c r="E28" s="174"/>
      <c r="F28" s="182">
        <v>57659</v>
      </c>
      <c r="G28" s="182"/>
    </row>
    <row r="29" spans="1:7" ht="18.75">
      <c r="A29" s="174" t="s">
        <v>870</v>
      </c>
      <c r="B29" s="174"/>
      <c r="C29" s="174"/>
      <c r="D29" s="174"/>
      <c r="E29" s="174"/>
      <c r="F29" s="182">
        <v>57659</v>
      </c>
      <c r="G29" s="182"/>
    </row>
    <row r="30" spans="1:7" ht="18.75">
      <c r="A30" s="174" t="s">
        <v>871</v>
      </c>
      <c r="B30" s="174"/>
      <c r="C30" s="174"/>
      <c r="D30" s="174"/>
      <c r="E30" s="174"/>
      <c r="F30" s="182">
        <v>57659</v>
      </c>
      <c r="G30" s="182"/>
    </row>
    <row r="31" spans="1:7" ht="18.75">
      <c r="A31" s="174" t="s">
        <v>872</v>
      </c>
      <c r="B31" s="174"/>
      <c r="C31" s="174"/>
      <c r="D31" s="174"/>
      <c r="E31" s="174"/>
      <c r="F31" s="182">
        <v>57659</v>
      </c>
      <c r="G31" s="182"/>
    </row>
    <row r="32" spans="1:7" ht="18.75">
      <c r="A32" s="174" t="s">
        <v>873</v>
      </c>
      <c r="B32" s="174"/>
      <c r="C32" s="174"/>
      <c r="D32" s="174"/>
      <c r="E32" s="174"/>
      <c r="F32" s="182">
        <v>57659</v>
      </c>
      <c r="G32" s="182"/>
    </row>
    <row r="33" spans="1:7" ht="18.75">
      <c r="A33" s="174" t="s">
        <v>874</v>
      </c>
      <c r="B33" s="174"/>
      <c r="C33" s="174"/>
      <c r="D33" s="174"/>
      <c r="E33" s="174"/>
      <c r="F33" s="182">
        <v>57659</v>
      </c>
      <c r="G33" s="182"/>
    </row>
    <row r="34" spans="1:7" ht="18.75">
      <c r="A34" s="174" t="s">
        <v>875</v>
      </c>
      <c r="B34" s="174"/>
      <c r="C34" s="174"/>
      <c r="D34" s="174"/>
      <c r="E34" s="174"/>
      <c r="F34" s="182">
        <v>57659</v>
      </c>
      <c r="G34" s="182"/>
    </row>
    <row r="35" spans="1:7" ht="18.75">
      <c r="A35" s="174" t="s">
        <v>876</v>
      </c>
      <c r="B35" s="174"/>
      <c r="C35" s="174"/>
      <c r="D35" s="174"/>
      <c r="E35" s="174"/>
      <c r="F35" s="182">
        <v>57659</v>
      </c>
      <c r="G35" s="182"/>
    </row>
    <row r="36" spans="1:7" ht="19.5">
      <c r="A36" s="174" t="s">
        <v>877</v>
      </c>
      <c r="B36" s="174"/>
      <c r="C36" s="174"/>
      <c r="D36" s="174"/>
      <c r="E36" s="174"/>
      <c r="F36" s="182">
        <v>57659</v>
      </c>
      <c r="G36" s="182"/>
    </row>
    <row r="37" spans="1:7" ht="19.5">
      <c r="A37" s="177" t="s">
        <v>350</v>
      </c>
      <c r="B37" s="177"/>
      <c r="C37" s="177"/>
      <c r="D37" s="177"/>
      <c r="E37" s="177"/>
      <c r="F37" s="183">
        <f>SUM(F23:F36)</f>
        <v>807226</v>
      </c>
      <c r="G37" s="183"/>
    </row>
  </sheetData>
  <sheetProtection selectLockedCells="1" selectUnlockedCells="1"/>
  <mergeCells count="50"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3:G13"/>
    <mergeCell ref="A14:G14"/>
    <mergeCell ref="A15:G15"/>
    <mergeCell ref="A16:G16"/>
    <mergeCell ref="A17:G17"/>
    <mergeCell ref="A18:G18"/>
    <mergeCell ref="A20:G20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B6" sqref="B6"/>
    </sheetView>
  </sheetViews>
  <sheetFormatPr defaultColWidth="9.00390625" defaultRowHeight="12.75"/>
  <cols>
    <col min="5" max="5" width="23.125" style="0" customWidth="1"/>
    <col min="7" max="7" width="12.375" style="0" customWidth="1"/>
    <col min="8" max="8" width="0.12890625" style="0" customWidth="1"/>
  </cols>
  <sheetData>
    <row r="2" spans="2:8" ht="12.75">
      <c r="B2" s="184" t="s">
        <v>886</v>
      </c>
      <c r="C2" s="184"/>
      <c r="D2" s="184"/>
      <c r="E2" s="184"/>
      <c r="F2" s="184"/>
      <c r="G2" s="184"/>
      <c r="H2" s="184"/>
    </row>
    <row r="3" spans="2:8" ht="12.75">
      <c r="B3" s="184" t="s">
        <v>352</v>
      </c>
      <c r="C3" s="184"/>
      <c r="D3" s="184"/>
      <c r="E3" s="184"/>
      <c r="F3" s="184"/>
      <c r="G3" s="184"/>
      <c r="H3" s="184"/>
    </row>
    <row r="4" spans="2:8" ht="11.25" customHeight="1">
      <c r="B4" s="184" t="s">
        <v>353</v>
      </c>
      <c r="C4" s="184"/>
      <c r="D4" s="184"/>
      <c r="E4" s="184"/>
      <c r="F4" s="184"/>
      <c r="G4" s="184"/>
      <c r="H4" s="184"/>
    </row>
    <row r="5" spans="2:8" ht="12.75">
      <c r="B5" s="184" t="s">
        <v>735</v>
      </c>
      <c r="C5" s="184"/>
      <c r="D5" s="184"/>
      <c r="E5" s="184"/>
      <c r="F5" s="184"/>
      <c r="G5" s="184"/>
      <c r="H5" s="184"/>
    </row>
    <row r="6" spans="2:8" ht="12.75">
      <c r="B6" s="184" t="s">
        <v>736</v>
      </c>
      <c r="C6" s="184"/>
      <c r="D6" s="184"/>
      <c r="E6" s="184"/>
      <c r="F6" s="184"/>
      <c r="G6" s="184"/>
      <c r="H6" s="184"/>
    </row>
    <row r="7" spans="2:8" ht="12.75">
      <c r="B7" s="184" t="s">
        <v>356</v>
      </c>
      <c r="C7" s="184"/>
      <c r="D7" s="184"/>
      <c r="E7" s="184"/>
      <c r="F7" s="184"/>
      <c r="G7" s="184"/>
      <c r="H7" s="184"/>
    </row>
    <row r="8" spans="2:8" ht="12.75">
      <c r="B8" s="184" t="s">
        <v>353</v>
      </c>
      <c r="C8" s="184"/>
      <c r="D8" s="184"/>
      <c r="E8" s="184"/>
      <c r="F8" s="184"/>
      <c r="G8" s="184"/>
      <c r="H8" s="184"/>
    </row>
    <row r="9" spans="2:8" ht="12.75">
      <c r="B9" s="184" t="s">
        <v>887</v>
      </c>
      <c r="C9" s="184"/>
      <c r="D9" s="184"/>
      <c r="E9" s="184"/>
      <c r="F9" s="184"/>
      <c r="G9" s="184"/>
      <c r="H9" s="184"/>
    </row>
    <row r="10" spans="2:8" ht="12.75">
      <c r="B10" s="184" t="s">
        <v>888</v>
      </c>
      <c r="C10" s="184"/>
      <c r="D10" s="184"/>
      <c r="E10" s="184"/>
      <c r="F10" s="184"/>
      <c r="G10" s="184"/>
      <c r="H10" s="184"/>
    </row>
    <row r="11" spans="2:8" ht="12.75">
      <c r="B11" s="184" t="s">
        <v>738</v>
      </c>
      <c r="C11" s="184"/>
      <c r="D11" s="184"/>
      <c r="E11" s="184"/>
      <c r="F11" s="184"/>
      <c r="G11" s="184"/>
      <c r="H11" s="184"/>
    </row>
    <row r="12" spans="2:8" ht="12.75">
      <c r="B12" s="185"/>
      <c r="C12" s="185"/>
      <c r="D12" s="185"/>
      <c r="E12" s="185"/>
      <c r="F12" s="185"/>
      <c r="G12" s="185"/>
      <c r="H12" s="185"/>
    </row>
    <row r="13" spans="2:8" ht="12.75">
      <c r="B13" s="184" t="s">
        <v>889</v>
      </c>
      <c r="C13" s="184"/>
      <c r="D13" s="184"/>
      <c r="E13" s="184"/>
      <c r="F13" s="184"/>
      <c r="G13" s="184"/>
      <c r="H13" s="184"/>
    </row>
    <row r="14" spans="2:8" ht="12.75">
      <c r="B14" s="184" t="s">
        <v>361</v>
      </c>
      <c r="C14" s="184"/>
      <c r="D14" s="184"/>
      <c r="E14" s="184"/>
      <c r="F14" s="184"/>
      <c r="G14" s="184"/>
      <c r="H14" s="184"/>
    </row>
    <row r="15" spans="2:8" ht="12.75">
      <c r="B15" s="184" t="s">
        <v>362</v>
      </c>
      <c r="C15" s="184"/>
      <c r="D15" s="184"/>
      <c r="E15" s="184"/>
      <c r="F15" s="184"/>
      <c r="G15" s="184"/>
      <c r="H15" s="184"/>
    </row>
    <row r="16" spans="2:8" ht="12.75">
      <c r="B16" s="184" t="s">
        <v>363</v>
      </c>
      <c r="C16" s="184"/>
      <c r="D16" s="184"/>
      <c r="E16" s="184"/>
      <c r="F16" s="184"/>
      <c r="G16" s="184"/>
      <c r="H16" s="184"/>
    </row>
    <row r="17" spans="2:8" ht="12.75">
      <c r="B17" s="184" t="s">
        <v>364</v>
      </c>
      <c r="C17" s="184"/>
      <c r="D17" s="184"/>
      <c r="E17" s="184"/>
      <c r="F17" s="184"/>
      <c r="G17" s="184"/>
      <c r="H17" s="184"/>
    </row>
    <row r="18" spans="2:8" ht="12.75">
      <c r="B18" s="184" t="s">
        <v>365</v>
      </c>
      <c r="C18" s="184"/>
      <c r="D18" s="184"/>
      <c r="E18" s="184"/>
      <c r="F18" s="184"/>
      <c r="G18" s="184"/>
      <c r="H18" s="184"/>
    </row>
    <row r="19" spans="2:8" ht="24.75" customHeight="1">
      <c r="B19" s="186"/>
      <c r="C19" s="187"/>
      <c r="D19" s="187"/>
      <c r="E19" s="187"/>
      <c r="F19" s="187" t="s">
        <v>890</v>
      </c>
      <c r="G19" s="187"/>
      <c r="H19" s="186"/>
    </row>
    <row r="20" spans="2:8" ht="120.75" customHeight="1">
      <c r="B20" s="188" t="s">
        <v>891</v>
      </c>
      <c r="C20" s="188"/>
      <c r="D20" s="188"/>
      <c r="E20" s="188"/>
      <c r="F20" s="188"/>
      <c r="G20" s="188"/>
      <c r="H20" s="188"/>
    </row>
    <row r="21" spans="2:8" ht="18">
      <c r="B21" s="189"/>
      <c r="C21" s="189"/>
      <c r="D21" s="189"/>
      <c r="E21" s="189"/>
      <c r="F21" s="189"/>
      <c r="G21" s="189"/>
      <c r="H21" s="189"/>
    </row>
    <row r="22" spans="2:8" ht="18.75">
      <c r="B22" s="190"/>
      <c r="C22" s="191"/>
      <c r="D22" s="191"/>
      <c r="E22" s="191"/>
      <c r="F22" s="191"/>
      <c r="G22" s="192" t="s">
        <v>367</v>
      </c>
      <c r="H22" s="193"/>
    </row>
    <row r="23" spans="2:8" ht="19.5" customHeight="1">
      <c r="B23" s="194" t="s">
        <v>861</v>
      </c>
      <c r="C23" s="194"/>
      <c r="D23" s="194"/>
      <c r="E23" s="194"/>
      <c r="F23" s="194" t="s">
        <v>862</v>
      </c>
      <c r="G23" s="194"/>
      <c r="H23" s="193"/>
    </row>
    <row r="24" spans="2:8" ht="18.75" customHeight="1">
      <c r="B24" s="195" t="s">
        <v>872</v>
      </c>
      <c r="C24" s="195"/>
      <c r="D24" s="195"/>
      <c r="E24" s="195"/>
      <c r="F24" s="196">
        <v>124519.5</v>
      </c>
      <c r="G24" s="196"/>
      <c r="H24" s="193"/>
    </row>
    <row r="25" spans="2:8" ht="18.75" customHeight="1">
      <c r="B25" s="195" t="s">
        <v>892</v>
      </c>
      <c r="C25" s="195"/>
      <c r="D25" s="195"/>
      <c r="E25" s="195"/>
      <c r="F25" s="196">
        <v>125449.5</v>
      </c>
      <c r="G25" s="196"/>
      <c r="H25" s="193"/>
    </row>
    <row r="26" spans="2:8" ht="18.75" customHeight="1">
      <c r="B26" s="195" t="s">
        <v>893</v>
      </c>
      <c r="C26" s="195"/>
      <c r="D26" s="195"/>
      <c r="E26" s="195"/>
      <c r="F26" s="196">
        <v>87403.8</v>
      </c>
      <c r="G26" s="196"/>
      <c r="H26" s="193"/>
    </row>
    <row r="27" spans="2:8" ht="18.75">
      <c r="B27" s="197" t="s">
        <v>350</v>
      </c>
      <c r="C27" s="197"/>
      <c r="D27" s="197"/>
      <c r="E27" s="197"/>
      <c r="F27" s="198">
        <f>SUM(F24:F26)</f>
        <v>337372.8</v>
      </c>
      <c r="G27" s="198"/>
      <c r="H27" s="193"/>
    </row>
  </sheetData>
  <sheetProtection selectLockedCells="1" selectUnlockedCells="1"/>
  <mergeCells count="27"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3:H13"/>
    <mergeCell ref="B14:H14"/>
    <mergeCell ref="B15:H15"/>
    <mergeCell ref="B16:H16"/>
    <mergeCell ref="B17:H17"/>
    <mergeCell ref="B18:H18"/>
    <mergeCell ref="B20:H20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zoomScale="106" zoomScaleNormal="106" workbookViewId="0" topLeftCell="A1">
      <selection activeCell="A5" sqref="A5"/>
    </sheetView>
  </sheetViews>
  <sheetFormatPr defaultColWidth="9.00390625" defaultRowHeight="12.75"/>
  <cols>
    <col min="1" max="1" width="50.00390625" style="0" customWidth="1"/>
    <col min="2" max="2" width="26.625" style="0" customWidth="1"/>
  </cols>
  <sheetData>
    <row r="1" spans="1:3" ht="12.75">
      <c r="A1" s="199" t="s">
        <v>894</v>
      </c>
      <c r="B1" s="199"/>
      <c r="C1" s="199"/>
    </row>
    <row r="2" spans="1:3" ht="12.75">
      <c r="A2" s="199" t="s">
        <v>352</v>
      </c>
      <c r="B2" s="199"/>
      <c r="C2" s="199"/>
    </row>
    <row r="3" spans="1:3" ht="12.75">
      <c r="A3" s="199" t="s">
        <v>353</v>
      </c>
      <c r="B3" s="199"/>
      <c r="C3" s="199"/>
    </row>
    <row r="4" spans="1:3" ht="12.75">
      <c r="A4" s="199" t="s">
        <v>895</v>
      </c>
      <c r="B4" s="199"/>
      <c r="C4" s="199"/>
    </row>
    <row r="5" spans="1:3" ht="12.75">
      <c r="A5" s="199" t="s">
        <v>736</v>
      </c>
      <c r="B5" s="199"/>
      <c r="C5" s="199"/>
    </row>
    <row r="6" spans="1:3" ht="12.75">
      <c r="A6" s="199" t="s">
        <v>356</v>
      </c>
      <c r="B6" s="199"/>
      <c r="C6" s="199"/>
    </row>
    <row r="7" spans="1:3" ht="12.75">
      <c r="A7" s="199" t="s">
        <v>353</v>
      </c>
      <c r="B7" s="199"/>
      <c r="C7" s="199"/>
    </row>
    <row r="8" spans="1:3" ht="12.75">
      <c r="A8" s="199" t="s">
        <v>357</v>
      </c>
      <c r="B8" s="199"/>
      <c r="C8" s="199"/>
    </row>
    <row r="9" spans="1:3" ht="12.75">
      <c r="A9" s="199" t="s">
        <v>888</v>
      </c>
      <c r="B9" s="199"/>
      <c r="C9" s="199"/>
    </row>
    <row r="10" spans="1:3" ht="12.75">
      <c r="A10" s="199" t="s">
        <v>738</v>
      </c>
      <c r="B10" s="199"/>
      <c r="C10" s="199"/>
    </row>
    <row r="11" spans="1:3" ht="12.75">
      <c r="A11" s="93"/>
      <c r="B11" s="93"/>
      <c r="C11" s="93"/>
    </row>
    <row r="12" spans="1:3" ht="12.75">
      <c r="A12" s="199" t="s">
        <v>896</v>
      </c>
      <c r="B12" s="199"/>
      <c r="C12" s="199"/>
    </row>
    <row r="13" spans="1:3" ht="12.75">
      <c r="A13" s="199" t="s">
        <v>361</v>
      </c>
      <c r="B13" s="199"/>
      <c r="C13" s="199"/>
    </row>
    <row r="14" spans="1:3" ht="12.75">
      <c r="A14" s="199" t="s">
        <v>362</v>
      </c>
      <c r="B14" s="199"/>
      <c r="C14" s="199"/>
    </row>
    <row r="15" spans="1:3" ht="12.75">
      <c r="A15" s="200" t="s">
        <v>363</v>
      </c>
      <c r="B15" s="200"/>
      <c r="C15" s="200"/>
    </row>
    <row r="16" spans="1:3" ht="12.75">
      <c r="A16" s="200" t="s">
        <v>364</v>
      </c>
      <c r="B16" s="200"/>
      <c r="C16" s="200"/>
    </row>
    <row r="17" spans="1:3" ht="12.75">
      <c r="A17" s="200" t="s">
        <v>365</v>
      </c>
      <c r="B17" s="200"/>
      <c r="C17" s="200"/>
    </row>
    <row r="18" spans="1:3" ht="12.75">
      <c r="A18" s="201" t="s">
        <v>897</v>
      </c>
      <c r="B18" s="201"/>
      <c r="C18" s="201"/>
    </row>
    <row r="19" ht="12.75">
      <c r="B19" s="202"/>
    </row>
    <row r="20" spans="1:3" ht="77.25" customHeight="1">
      <c r="A20" s="188" t="s">
        <v>898</v>
      </c>
      <c r="B20" s="188"/>
      <c r="C20" s="188"/>
    </row>
    <row r="21" spans="1:3" ht="19.5">
      <c r="A21" s="203"/>
      <c r="B21" s="204" t="s">
        <v>899</v>
      </c>
      <c r="C21" s="205"/>
    </row>
    <row r="22" spans="1:2" ht="12.75">
      <c r="A22" s="55" t="s">
        <v>861</v>
      </c>
      <c r="B22" s="55" t="s">
        <v>862</v>
      </c>
    </row>
    <row r="23" spans="1:2" ht="12.75">
      <c r="A23" s="55"/>
      <c r="B23" s="55"/>
    </row>
    <row r="24" spans="1:2" ht="21" customHeight="1">
      <c r="A24" s="46" t="s">
        <v>900</v>
      </c>
      <c r="B24" s="47">
        <v>11000000</v>
      </c>
    </row>
    <row r="25" spans="1:2" ht="21.75" customHeight="1">
      <c r="A25" s="46" t="s">
        <v>901</v>
      </c>
      <c r="B25" s="47">
        <v>627600</v>
      </c>
    </row>
    <row r="26" spans="1:2" ht="21" customHeight="1">
      <c r="A26" s="46" t="s">
        <v>902</v>
      </c>
      <c r="B26" s="47">
        <v>295736</v>
      </c>
    </row>
    <row r="27" spans="1:2" ht="22.5" customHeight="1">
      <c r="A27" s="46" t="s">
        <v>903</v>
      </c>
      <c r="B27" s="47">
        <v>745007.2</v>
      </c>
    </row>
    <row r="28" spans="1:2" ht="19.5" customHeight="1">
      <c r="A28" s="46" t="s">
        <v>904</v>
      </c>
      <c r="B28" s="47">
        <v>665481.79</v>
      </c>
    </row>
    <row r="29" spans="1:2" ht="21" customHeight="1">
      <c r="A29" s="46" t="s">
        <v>905</v>
      </c>
      <c r="B29" s="47">
        <v>718204</v>
      </c>
    </row>
    <row r="30" spans="1:2" ht="22.5" customHeight="1">
      <c r="A30" s="46" t="s">
        <v>906</v>
      </c>
      <c r="B30" s="47">
        <v>488409.14</v>
      </c>
    </row>
    <row r="31" spans="1:2" ht="21" customHeight="1">
      <c r="A31" s="46" t="s">
        <v>907</v>
      </c>
      <c r="B31" s="47">
        <v>1137900</v>
      </c>
    </row>
    <row r="32" spans="1:2" ht="19.5" customHeight="1">
      <c r="A32" s="46" t="s">
        <v>908</v>
      </c>
      <c r="B32" s="47">
        <v>343654.45</v>
      </c>
    </row>
    <row r="33" spans="1:2" ht="23.25" customHeight="1">
      <c r="A33" s="46" t="s">
        <v>909</v>
      </c>
      <c r="B33" s="47">
        <v>355176</v>
      </c>
    </row>
    <row r="34" spans="1:2" ht="19.5" customHeight="1">
      <c r="A34" s="46" t="s">
        <v>910</v>
      </c>
      <c r="B34" s="47">
        <v>1049049.92</v>
      </c>
    </row>
    <row r="35" spans="1:2" ht="21" customHeight="1">
      <c r="A35" s="46" t="s">
        <v>911</v>
      </c>
      <c r="B35" s="47">
        <v>583180.59</v>
      </c>
    </row>
    <row r="36" spans="1:2" ht="24.75" customHeight="1">
      <c r="A36" s="46" t="s">
        <v>912</v>
      </c>
      <c r="B36" s="47">
        <v>1094038</v>
      </c>
    </row>
    <row r="37" spans="1:2" ht="20.25" customHeight="1">
      <c r="A37" s="46" t="s">
        <v>913</v>
      </c>
      <c r="B37" s="47">
        <v>1088975.25</v>
      </c>
    </row>
    <row r="38" spans="1:2" ht="18.75">
      <c r="A38" s="43" t="s">
        <v>350</v>
      </c>
      <c r="B38" s="39">
        <f>SUM(B24:B37)</f>
        <v>20192412.34</v>
      </c>
    </row>
  </sheetData>
  <sheetProtection selectLockedCells="1" selectUnlockedCells="1"/>
  <mergeCells count="20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2:C12"/>
    <mergeCell ref="A13:C13"/>
    <mergeCell ref="A14:C14"/>
    <mergeCell ref="A15:C15"/>
    <mergeCell ref="A16:C16"/>
    <mergeCell ref="A17:C17"/>
    <mergeCell ref="A18:C18"/>
    <mergeCell ref="A20:C20"/>
    <mergeCell ref="A22:A23"/>
    <mergeCell ref="B22:B2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2015-11-23T07:01:28Z</cp:lastPrinted>
  <dcterms:created xsi:type="dcterms:W3CDTF">1999-10-28T10:18:25Z</dcterms:created>
  <dcterms:modified xsi:type="dcterms:W3CDTF">2015-11-30T08:20:06Z</dcterms:modified>
  <cp:category/>
  <cp:version/>
  <cp:contentType/>
  <cp:contentStatus/>
  <cp:revision>1</cp:revision>
</cp:coreProperties>
</file>