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1 год\постановление от 01.12.2021 №850\"/>
    </mc:Choice>
  </mc:AlternateContent>
  <xr:revisionPtr revIDLastSave="0" documentId="13_ncr:1_{CC658FAE-FCC8-4FA3-BF7B-A23580F2F7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план!$B$10:$M$92</definedName>
    <definedName name="_xlnm.Print_Area" localSheetId="0">план!$A$1:$M$380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8" i="11" l="1"/>
  <c r="L325" i="11"/>
  <c r="K325" i="11"/>
  <c r="J325" i="11"/>
  <c r="J379" i="11" l="1"/>
  <c r="L210" i="11"/>
  <c r="K210" i="11"/>
  <c r="J210" i="11"/>
  <c r="J193" i="11"/>
  <c r="J192" i="11"/>
  <c r="J130" i="11"/>
  <c r="J377" i="11"/>
  <c r="K320" i="11"/>
  <c r="L320" i="11"/>
  <c r="J320" i="11"/>
  <c r="J38" i="11"/>
  <c r="J183" i="11"/>
  <c r="L28" i="11"/>
  <c r="K28" i="11"/>
  <c r="J28" i="11"/>
  <c r="J90" i="11"/>
  <c r="J328" i="11"/>
  <c r="J74" i="11"/>
  <c r="J50" i="11"/>
  <c r="J42" i="11"/>
  <c r="J30" i="11"/>
  <c r="J17" i="11"/>
  <c r="K215" i="11"/>
  <c r="L215" i="11"/>
  <c r="J215" i="11"/>
  <c r="J97" i="11"/>
  <c r="J177" i="11"/>
  <c r="J118" i="11" l="1"/>
  <c r="L379" i="11" l="1"/>
  <c r="L378" i="11"/>
  <c r="L377" i="11"/>
  <c r="J94" i="11" l="1"/>
  <c r="J218" i="11" l="1"/>
  <c r="J21" i="11"/>
  <c r="J62" i="11" l="1"/>
  <c r="K377" i="11" l="1"/>
  <c r="J250" i="11"/>
  <c r="K245" i="11"/>
  <c r="L245" i="11"/>
  <c r="J245" i="11"/>
  <c r="J198" i="11" l="1"/>
  <c r="J127" i="11"/>
  <c r="L148" i="11" l="1"/>
  <c r="K148" i="11"/>
  <c r="J148" i="11"/>
  <c r="K21" i="11" l="1"/>
  <c r="L21" i="11"/>
  <c r="J57" i="11"/>
  <c r="K379" i="11" l="1"/>
  <c r="K378" i="11"/>
  <c r="J143" i="11" l="1"/>
  <c r="K143" i="11"/>
  <c r="L143" i="11"/>
  <c r="J375" i="11" l="1"/>
  <c r="K375" i="11"/>
  <c r="L375" i="11"/>
  <c r="K380" i="11"/>
  <c r="K376" i="11" s="1"/>
  <c r="L380" i="11"/>
  <c r="L376" i="11" s="1"/>
  <c r="J380" i="11"/>
  <c r="J376" i="11" s="1"/>
  <c r="J370" i="11" l="1"/>
  <c r="K370" i="11"/>
  <c r="L370" i="11"/>
  <c r="L365" i="11" l="1"/>
  <c r="K365" i="11"/>
  <c r="J365" i="11"/>
  <c r="L360" i="11"/>
  <c r="K360" i="11"/>
  <c r="J360" i="11"/>
  <c r="L355" i="11"/>
  <c r="K355" i="11"/>
  <c r="J355" i="11"/>
  <c r="L350" i="11" l="1"/>
  <c r="K350" i="11"/>
  <c r="J350" i="11"/>
  <c r="L345" i="11" l="1"/>
  <c r="K345" i="11"/>
  <c r="J345" i="11"/>
  <c r="K335" i="11"/>
  <c r="L340" i="11" l="1"/>
  <c r="K340" i="11"/>
  <c r="J340" i="11"/>
  <c r="J305" i="11"/>
  <c r="K305" i="11"/>
  <c r="J310" i="11"/>
  <c r="K310" i="11"/>
  <c r="J315" i="11"/>
  <c r="K315" i="11"/>
  <c r="J330" i="11"/>
  <c r="K330" i="11"/>
  <c r="L200" i="11"/>
  <c r="L230" i="11"/>
  <c r="K230" i="11"/>
  <c r="J230" i="11"/>
  <c r="L225" i="11"/>
  <c r="K225" i="11"/>
  <c r="J225" i="11"/>
  <c r="L220" i="11"/>
  <c r="K220" i="11"/>
  <c r="J220" i="11"/>
  <c r="J335" i="11"/>
  <c r="L335" i="11"/>
  <c r="L285" i="11"/>
  <c r="K285" i="11"/>
  <c r="J285" i="11"/>
  <c r="L330" i="11"/>
  <c r="L315" i="11"/>
  <c r="L310" i="11"/>
  <c r="L305" i="11"/>
  <c r="L300" i="11"/>
  <c r="L295" i="11"/>
  <c r="L290" i="11"/>
  <c r="L280" i="11"/>
  <c r="L275" i="11"/>
  <c r="L270" i="11"/>
  <c r="L265" i="11"/>
  <c r="L260" i="11"/>
  <c r="L255" i="11"/>
  <c r="L250" i="11"/>
  <c r="L240" i="11"/>
  <c r="L235" i="11"/>
  <c r="L205" i="11"/>
  <c r="L195" i="11"/>
  <c r="L190" i="11"/>
  <c r="L185" i="11"/>
  <c r="L181" i="11"/>
  <c r="L176" i="11"/>
  <c r="L172" i="11"/>
  <c r="L168" i="11"/>
  <c r="L164" i="11"/>
  <c r="L160" i="11"/>
  <c r="L156" i="11"/>
  <c r="L152" i="11"/>
  <c r="L138" i="11"/>
  <c r="L133" i="11"/>
  <c r="L129" i="11"/>
  <c r="L125" i="11"/>
  <c r="L121" i="11"/>
  <c r="L117" i="11"/>
  <c r="L113" i="11"/>
  <c r="L109" i="11"/>
  <c r="L105" i="11"/>
  <c r="L96" i="11"/>
  <c r="L92" i="11"/>
  <c r="L88" i="11"/>
  <c r="L84" i="11"/>
  <c r="L80" i="11"/>
  <c r="L76" i="11"/>
  <c r="L72" i="11"/>
  <c r="L68" i="11"/>
  <c r="L64" i="11"/>
  <c r="L56" i="11"/>
  <c r="L52" i="11"/>
  <c r="L48" i="11"/>
  <c r="L44" i="11"/>
  <c r="L40" i="11"/>
  <c r="L36" i="11"/>
  <c r="L32" i="11"/>
  <c r="L19" i="11"/>
  <c r="L23" i="11" l="1"/>
  <c r="L60" i="11"/>
  <c r="L15" i="11"/>
  <c r="L101" i="11"/>
  <c r="J300" i="11" l="1"/>
  <c r="K300" i="11"/>
  <c r="K295" i="11" l="1"/>
  <c r="J295" i="11"/>
  <c r="K290" i="11" l="1"/>
  <c r="J290" i="11"/>
  <c r="K280" i="11"/>
  <c r="J280" i="11"/>
  <c r="K275" i="11"/>
  <c r="J275" i="11"/>
  <c r="K270" i="11" l="1"/>
  <c r="J270" i="11"/>
  <c r="K265" i="11" l="1"/>
  <c r="J265" i="11"/>
  <c r="K195" i="11"/>
  <c r="J195" i="11"/>
  <c r="K260" i="11" l="1"/>
  <c r="J260" i="11"/>
  <c r="K255" i="11"/>
  <c r="J255" i="11"/>
  <c r="K250" i="11"/>
  <c r="K240" i="11" l="1"/>
  <c r="J240" i="11"/>
  <c r="K235" i="11"/>
  <c r="J235" i="11"/>
  <c r="J84" i="11" l="1"/>
  <c r="K84" i="11"/>
  <c r="K23" i="11" l="1"/>
  <c r="J23" i="11"/>
  <c r="J15" i="11" l="1"/>
  <c r="K15" i="11"/>
  <c r="J101" i="11"/>
  <c r="K101" i="11"/>
  <c r="J181" i="11"/>
  <c r="K113" i="11" l="1"/>
  <c r="J113" i="11"/>
  <c r="K109" i="11"/>
  <c r="J109" i="11"/>
  <c r="K205" i="11" l="1"/>
  <c r="J205" i="11"/>
  <c r="K200" i="11" l="1"/>
  <c r="J200" i="11"/>
  <c r="K190" i="11" l="1"/>
  <c r="J190" i="11"/>
  <c r="K172" i="11"/>
  <c r="K19" i="11" l="1"/>
  <c r="K181" i="11" l="1"/>
  <c r="K185" i="11" l="1"/>
  <c r="J185" i="11"/>
  <c r="K160" i="11" l="1"/>
  <c r="K164" i="11"/>
  <c r="K176" i="11" l="1"/>
  <c r="K156" i="11"/>
  <c r="K138" i="11"/>
  <c r="K133" i="11"/>
  <c r="K129" i="11"/>
  <c r="K125" i="11"/>
  <c r="K121" i="11"/>
  <c r="K117" i="11"/>
  <c r="K105" i="11"/>
  <c r="K96" i="11"/>
  <c r="K92" i="11"/>
  <c r="K88" i="11"/>
  <c r="K80" i="11"/>
  <c r="K76" i="11"/>
  <c r="K72" i="11"/>
  <c r="K68" i="11"/>
  <c r="K64" i="11"/>
  <c r="K60" i="11"/>
  <c r="K56" i="11"/>
  <c r="K52" i="11"/>
  <c r="K44" i="11"/>
  <c r="K48" i="11"/>
  <c r="K40" i="11"/>
  <c r="K36" i="11"/>
  <c r="K32" i="11"/>
  <c r="J172" i="11" l="1"/>
  <c r="J176" i="11" l="1"/>
  <c r="K168" i="11"/>
  <c r="J168" i="11"/>
  <c r="J138" i="11" l="1"/>
  <c r="J125" i="11" l="1"/>
  <c r="J129" i="11" l="1"/>
  <c r="J76" i="11" l="1"/>
  <c r="J121" i="11"/>
  <c r="J68" i="11" l="1"/>
  <c r="J56" i="11"/>
  <c r="J52" i="11"/>
  <c r="J48" i="11"/>
  <c r="J44" i="11"/>
  <c r="J40" i="11"/>
  <c r="J36" i="11"/>
  <c r="J32" i="11"/>
  <c r="J160" i="11" l="1"/>
  <c r="J164" i="11" l="1"/>
  <c r="K152" i="11" l="1"/>
  <c r="J92" i="11" l="1"/>
  <c r="J88" i="11"/>
  <c r="J80" i="11" l="1"/>
  <c r="J72" i="11"/>
  <c r="J64" i="11"/>
  <c r="J60" i="11"/>
  <c r="J156" i="11"/>
  <c r="J152" i="11"/>
  <c r="J96" i="11"/>
  <c r="J133" i="11"/>
  <c r="J117" i="11"/>
  <c r="J105" i="11"/>
  <c r="J19" i="11"/>
</calcChain>
</file>

<file path=xl/sharedStrings.xml><?xml version="1.0" encoding="utf-8"?>
<sst xmlns="http://schemas.openxmlformats.org/spreadsheetml/2006/main" count="1058" uniqueCount="178">
  <si>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</si>
  <si>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</si>
  <si>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</si>
  <si>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</si>
  <si>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</si>
  <si>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</si>
  <si>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</si>
  <si>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</si>
  <si>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</si>
  <si>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</si>
  <si>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</si>
  <si>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</si>
  <si>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</si>
  <si>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</si>
  <si>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</si>
  <si>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</si>
  <si>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</si>
  <si>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</si>
  <si>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</si>
  <si>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</si>
  <si>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</si>
  <si>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</si>
  <si>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</si>
  <si>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</si>
  <si>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</si>
  <si>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</si>
  <si>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</si>
  <si>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</si>
  <si>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</si>
  <si>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</si>
  <si>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</si>
  <si>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</si>
  <si>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</si>
  <si>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</si>
  <si>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</si>
  <si>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</si>
  <si>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</si>
  <si>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</si>
  <si>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</si>
  <si>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</si>
  <si>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</si>
  <si>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</si>
  <si>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</si>
  <si>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</si>
  <si>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</si>
  <si>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</si>
  <si>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</si>
  <si>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</si>
  <si>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</si>
  <si>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</si>
  <si>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</si>
  <si>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</si>
  <si>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</si>
  <si>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</si>
  <si>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</si>
  <si>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</si>
  <si>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</si>
  <si>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</si>
  <si>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</si>
  <si>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</si>
  <si>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</si>
  <si>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</si>
  <si>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</si>
  <si>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</si>
  <si>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</si>
  <si>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</si>
  <si>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</si>
  <si>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</si>
  <si>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</si>
  <si>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</si>
  <si>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</si>
  <si>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</si>
  <si>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</si>
  <si>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</si>
  <si>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</si>
  <si>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</si>
  <si>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</si>
  <si>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</si>
  <si>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</si>
  <si>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</si>
  <si>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</si>
  <si>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</si>
  <si>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</si>
  <si>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</si>
  <si>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</si>
  <si>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</si>
  <si>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</si>
  <si>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</si>
  <si>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</si>
  <si>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</si>
  <si>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</si>
  <si>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</si>
  <si>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</si>
  <si>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</si>
  <si>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</si>
  <si>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</si>
  <si>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</si>
  <si>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</si>
  <si>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</si>
  <si>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</si>
  <si>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</si>
  <si>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</si>
  <si>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</si>
  <si>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</si>
  <si>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</si>
  <si>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</si>
  <si>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</si>
  <si>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</si>
  <si>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</si>
  <si>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</si>
  <si>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</si>
  <si>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</si>
  <si>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</si>
  <si>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</si>
  <si>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</si>
  <si>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</si>
  <si>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</si>
  <si>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</si>
  <si>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</si>
  <si>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</si>
  <si>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</si>
  <si>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</si>
  <si>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</si>
  <si>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</si>
  <si>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</si>
  <si>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</si>
  <si>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</si>
  <si>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</si>
  <si>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</si>
  <si>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</si>
  <si>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</si>
  <si>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</si>
  <si>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</si>
  <si>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</si>
  <si>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</si>
  <si>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</si>
  <si>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</si>
  <si>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</si>
  <si>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</si>
  <si>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</si>
  <si>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</si>
  <si>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</si>
  <si>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</si>
  <si>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</si>
  <si>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</si>
  <si>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</si>
  <si>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</si>
  <si>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</si>
  <si>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</si>
  <si>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</si>
  <si>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</si>
  <si>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</si>
  <si>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</si>
  <si>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</si>
  <si>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</si>
  <si>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>80920</t>
  </si>
  <si>
    <t>Эксплуатация и содержание имущества казны муниципального образования</t>
  </si>
  <si>
    <t>А1</t>
  </si>
  <si>
    <t>55190</t>
  </si>
  <si>
    <t>F5</t>
  </si>
  <si>
    <t>А2</t>
  </si>
  <si>
    <t>Государственная поддержка отрасли культура (Государственная поддержка лучших учреждений культуры Вадьковский сельский Дом культуры)</t>
  </si>
  <si>
    <t>Государственная поддержка отрасли культура (Государственная поддержка лучших работников сельских учреждений культуры (Шведова Л.Г.-заведующая Кистерской поселенческой библиотекой))</t>
  </si>
  <si>
    <t>S6170</t>
  </si>
  <si>
    <t>Мероприятия по развитию культуры</t>
  </si>
  <si>
    <t>Обеспечение жильем тренеров, тренеров преподавателей учреждений физической культуры и спорта</t>
  </si>
  <si>
    <t>S7620</t>
  </si>
  <si>
    <t>Информационное обеспечение деятельности органов местного самоуправления</t>
  </si>
  <si>
    <t>80070</t>
  </si>
  <si>
    <t>от 01.12.2021г.№850</t>
  </si>
  <si>
    <t>Создание модельных муниципальных библиотек за счет средств резервного фонда Правительства Российской Федерации</t>
  </si>
  <si>
    <t>5454F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</si>
  <si>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</si>
  <si>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83420</t>
  </si>
  <si>
    <t xml:space="preserve">Государственная поддержка отрасли культуры за счет средств резервноо фонда Правительства Российской Федерации </t>
  </si>
  <si>
    <t>L519F</t>
  </si>
  <si>
    <t>Организация и проведение фестивалей любительских творческих коллективов</t>
  </si>
  <si>
    <t>14310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</si>
</sst>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82"/>
  <sheetViews>
    <sheetView tabSelected="1" topLeftCell="A338" zoomScale="60" zoomScaleNormal="60" workbookViewId="0">
      <selection activeCell="A376" sqref="A376:A380"/>
    </sheetView>
  </sheetViews>
  <sheetFormatPr defaultColWidth="2.7109375" defaultRowHeight="55.15" customHeight="1" x14ac:dyDescent="0.25"/>
  <cols>
    <col min="1" max="1" width="7.140625" style="22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6" customWidth="1"/>
    <col min="11" max="11" width="17.140625" style="6" customWidth="1"/>
    <col min="12" max="12" width="19.5703125" style="6" customWidth="1"/>
    <col min="13" max="13" width="48.5703125" style="16" customWidth="1"/>
    <col min="14" max="14" width="20.7109375" style="7" customWidth="1"/>
    <col min="15" max="39" width="2.7109375" style="2"/>
    <col min="40" max="16384" width="2.7109375" style="1"/>
  </cols>
  <sheetData>
    <row r="1" spans="1:14" ht="27.6" customHeight="1" x14ac:dyDescent="0.25">
      <c r="I1" s="32" t="s">
        <v>153</v>
      </c>
      <c r="J1" s="33"/>
      <c r="K1" s="34"/>
      <c r="L1" s="33"/>
      <c r="M1" s="34"/>
      <c r="N1" s="19"/>
    </row>
    <row r="2" spans="1:14" ht="25.15" customHeight="1" x14ac:dyDescent="0.25">
      <c r="I2" s="32" t="s">
        <v>169</v>
      </c>
      <c r="J2" s="35"/>
      <c r="K2" s="35"/>
      <c r="L2" s="35"/>
      <c r="M2" s="35"/>
      <c r="N2" s="19"/>
    </row>
    <row r="3" spans="1:14" ht="23.25" customHeight="1" x14ac:dyDescent="0.25">
      <c r="I3" s="32" t="s">
        <v>154</v>
      </c>
      <c r="J3" s="36"/>
      <c r="K3" s="36"/>
      <c r="L3" s="36"/>
      <c r="M3" s="36"/>
      <c r="N3" s="3"/>
    </row>
    <row r="4" spans="1:14" ht="27.75" customHeight="1" x14ac:dyDescent="0.25">
      <c r="B4" s="3"/>
      <c r="C4" s="3"/>
      <c r="D4" s="3"/>
      <c r="E4" s="3"/>
      <c r="F4" s="3"/>
      <c r="G4" s="3"/>
      <c r="H4" s="3"/>
      <c r="I4" s="37" t="s">
        <v>54</v>
      </c>
      <c r="J4" s="38"/>
      <c r="K4" s="38"/>
      <c r="L4" s="38"/>
      <c r="M4" s="38"/>
    </row>
    <row r="5" spans="1:14" ht="39" customHeight="1" x14ac:dyDescent="0.25">
      <c r="B5" s="3"/>
      <c r="C5" s="3"/>
      <c r="D5" s="3"/>
      <c r="E5" s="3"/>
      <c r="F5" s="3"/>
      <c r="G5" s="3"/>
      <c r="H5" s="3"/>
      <c r="I5" s="37"/>
      <c r="J5" s="38"/>
      <c r="K5" s="38"/>
      <c r="L5" s="38"/>
      <c r="M5" s="38"/>
    </row>
    <row r="6" spans="1:14" ht="25.15" customHeight="1" x14ac:dyDescent="0.25">
      <c r="B6" s="89" t="s">
        <v>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4" ht="28.15" customHeight="1" x14ac:dyDescent="0.25">
      <c r="B7" s="89" t="s">
        <v>10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4" ht="31.15" customHeight="1" x14ac:dyDescent="0.25">
      <c r="B8" s="89" t="s">
        <v>54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4" ht="55.15" customHeight="1" x14ac:dyDescent="0.25">
      <c r="A9" s="59"/>
      <c r="B9" s="56" t="s">
        <v>23</v>
      </c>
      <c r="C9" s="56" t="s">
        <v>2</v>
      </c>
      <c r="D9" s="56" t="s">
        <v>3</v>
      </c>
      <c r="E9" s="93" t="s">
        <v>55</v>
      </c>
      <c r="F9" s="86"/>
      <c r="G9" s="86"/>
      <c r="H9" s="86"/>
      <c r="I9" s="94"/>
      <c r="J9" s="86"/>
      <c r="K9" s="86"/>
      <c r="L9" s="86"/>
      <c r="M9" s="90" t="s">
        <v>80</v>
      </c>
    </row>
    <row r="10" spans="1:14" ht="55.15" customHeight="1" x14ac:dyDescent="0.25">
      <c r="A10" s="60"/>
      <c r="B10" s="57"/>
      <c r="C10" s="57"/>
      <c r="D10" s="57"/>
      <c r="E10" s="56" t="s">
        <v>56</v>
      </c>
      <c r="F10" s="56" t="s">
        <v>57</v>
      </c>
      <c r="G10" s="56" t="s">
        <v>58</v>
      </c>
      <c r="H10" s="56" t="s">
        <v>59</v>
      </c>
      <c r="I10" s="56" t="s">
        <v>60</v>
      </c>
      <c r="J10" s="87" t="s">
        <v>61</v>
      </c>
      <c r="K10" s="87" t="s">
        <v>136</v>
      </c>
      <c r="L10" s="87" t="s">
        <v>149</v>
      </c>
      <c r="M10" s="91"/>
    </row>
    <row r="11" spans="1:14" ht="10.5" customHeight="1" x14ac:dyDescent="0.25">
      <c r="A11" s="61"/>
      <c r="B11" s="58"/>
      <c r="C11" s="58"/>
      <c r="D11" s="58"/>
      <c r="E11" s="58"/>
      <c r="F11" s="58"/>
      <c r="G11" s="58"/>
      <c r="H11" s="58"/>
      <c r="I11" s="58"/>
      <c r="J11" s="88"/>
      <c r="K11" s="88"/>
      <c r="L11" s="88"/>
      <c r="M11" s="92"/>
    </row>
    <row r="12" spans="1:14" s="2" customFormat="1" ht="55.15" customHeight="1" x14ac:dyDescent="0.25">
      <c r="A12" s="59">
        <v>1</v>
      </c>
      <c r="B12" s="62" t="s">
        <v>78</v>
      </c>
      <c r="C12" s="73" t="s">
        <v>11</v>
      </c>
      <c r="D12" s="18" t="s">
        <v>4</v>
      </c>
      <c r="E12" s="10"/>
      <c r="F12" s="10"/>
      <c r="G12" s="10"/>
      <c r="H12" s="10"/>
      <c r="I12" s="10"/>
      <c r="J12" s="30"/>
      <c r="K12" s="30"/>
      <c r="L12" s="30"/>
      <c r="M12" s="56"/>
      <c r="N12" s="7"/>
    </row>
    <row r="13" spans="1:14" s="2" customFormat="1" ht="55.15" customHeight="1" x14ac:dyDescent="0.25">
      <c r="A13" s="60"/>
      <c r="B13" s="63"/>
      <c r="C13" s="74"/>
      <c r="D13" s="18" t="s">
        <v>5</v>
      </c>
      <c r="E13" s="11">
        <v>916</v>
      </c>
      <c r="F13" s="11" t="s">
        <v>62</v>
      </c>
      <c r="G13" s="11" t="s">
        <v>63</v>
      </c>
      <c r="H13" s="11" t="s">
        <v>64</v>
      </c>
      <c r="I13" s="11" t="s">
        <v>79</v>
      </c>
      <c r="J13" s="30">
        <v>1492058</v>
      </c>
      <c r="K13" s="30">
        <v>1492058</v>
      </c>
      <c r="L13" s="30">
        <v>1492058</v>
      </c>
      <c r="M13" s="57"/>
      <c r="N13" s="7"/>
    </row>
    <row r="14" spans="1:14" s="2" customFormat="1" ht="55.15" customHeight="1" x14ac:dyDescent="0.25">
      <c r="A14" s="60"/>
      <c r="B14" s="63"/>
      <c r="C14" s="74"/>
      <c r="D14" s="18" t="s">
        <v>6</v>
      </c>
      <c r="E14" s="10"/>
      <c r="F14" s="10"/>
      <c r="G14" s="10"/>
      <c r="H14" s="10"/>
      <c r="I14" s="10"/>
      <c r="J14" s="30"/>
      <c r="K14" s="30"/>
      <c r="L14" s="30"/>
      <c r="M14" s="57"/>
      <c r="N14" s="7"/>
    </row>
    <row r="15" spans="1:14" s="2" customFormat="1" ht="55.15" customHeight="1" x14ac:dyDescent="0.25">
      <c r="A15" s="61"/>
      <c r="B15" s="64"/>
      <c r="C15" s="74"/>
      <c r="D15" s="13" t="s">
        <v>12</v>
      </c>
      <c r="E15" s="10"/>
      <c r="F15" s="10"/>
      <c r="G15" s="10"/>
      <c r="H15" s="10"/>
      <c r="I15" s="10"/>
      <c r="J15" s="31">
        <f t="shared" ref="J15:K15" si="0">J12+J13+J14</f>
        <v>1492058</v>
      </c>
      <c r="K15" s="31">
        <f t="shared" si="0"/>
        <v>1492058</v>
      </c>
      <c r="L15" s="31">
        <f>L12+L13+L14</f>
        <v>1492058</v>
      </c>
      <c r="M15" s="58"/>
      <c r="N15" s="7"/>
    </row>
    <row r="16" spans="1:14" s="2" customFormat="1" ht="55.15" customHeight="1" x14ac:dyDescent="0.25">
      <c r="A16" s="59">
        <v>2</v>
      </c>
      <c r="B16" s="69" t="s">
        <v>81</v>
      </c>
      <c r="C16" s="73" t="s">
        <v>11</v>
      </c>
      <c r="D16" s="18" t="s">
        <v>4</v>
      </c>
      <c r="E16" s="10"/>
      <c r="F16" s="10"/>
      <c r="G16" s="10"/>
      <c r="H16" s="10"/>
      <c r="I16" s="10"/>
      <c r="J16" s="12"/>
      <c r="K16" s="12"/>
      <c r="L16" s="12"/>
      <c r="M16" s="75"/>
      <c r="N16" s="7"/>
    </row>
    <row r="17" spans="1:39" s="2" customFormat="1" ht="55.15" customHeight="1" x14ac:dyDescent="0.25">
      <c r="A17" s="60"/>
      <c r="B17" s="71"/>
      <c r="C17" s="74"/>
      <c r="D17" s="18" t="s">
        <v>5</v>
      </c>
      <c r="E17" s="11" t="s">
        <v>66</v>
      </c>
      <c r="F17" s="11" t="s">
        <v>62</v>
      </c>
      <c r="G17" s="11" t="s">
        <v>63</v>
      </c>
      <c r="H17" s="11" t="s">
        <v>64</v>
      </c>
      <c r="I17" s="11" t="s">
        <v>82</v>
      </c>
      <c r="J17" s="12">
        <f>25133193.91+4675908+4441793</f>
        <v>34250894.909999996</v>
      </c>
      <c r="K17" s="12">
        <v>25167319</v>
      </c>
      <c r="L17" s="12">
        <v>25158957</v>
      </c>
      <c r="M17" s="85"/>
      <c r="N17" s="7"/>
    </row>
    <row r="18" spans="1:39" s="2" customFormat="1" ht="55.15" customHeight="1" x14ac:dyDescent="0.25">
      <c r="A18" s="60"/>
      <c r="B18" s="71"/>
      <c r="C18" s="74"/>
      <c r="D18" s="18" t="s">
        <v>6</v>
      </c>
      <c r="E18" s="9"/>
      <c r="F18" s="9"/>
      <c r="G18" s="9"/>
      <c r="H18" s="9"/>
      <c r="I18" s="9"/>
      <c r="J18" s="12"/>
      <c r="K18" s="12"/>
      <c r="L18" s="12"/>
      <c r="M18" s="85"/>
      <c r="N18" s="7"/>
    </row>
    <row r="19" spans="1:39" s="2" customFormat="1" ht="42.75" customHeight="1" x14ac:dyDescent="0.25">
      <c r="A19" s="61"/>
      <c r="B19" s="71"/>
      <c r="C19" s="74"/>
      <c r="D19" s="13" t="s">
        <v>12</v>
      </c>
      <c r="E19" s="10"/>
      <c r="F19" s="10"/>
      <c r="G19" s="10"/>
      <c r="H19" s="10"/>
      <c r="I19" s="10"/>
      <c r="J19" s="4">
        <f>J16+J17+J18</f>
        <v>34250894.909999996</v>
      </c>
      <c r="K19" s="4">
        <f t="shared" ref="K19" si="1">K16+K17+K18</f>
        <v>25167319</v>
      </c>
      <c r="L19" s="4">
        <f t="shared" ref="L19" si="2">L16+L17+L18</f>
        <v>25158957</v>
      </c>
      <c r="M19" s="85"/>
      <c r="N19" s="7"/>
    </row>
    <row r="20" spans="1:39" s="2" customFormat="1" ht="55.15" customHeight="1" x14ac:dyDescent="0.25">
      <c r="A20" s="59">
        <v>3</v>
      </c>
      <c r="B20" s="69" t="s">
        <v>83</v>
      </c>
      <c r="C20" s="73" t="s">
        <v>11</v>
      </c>
      <c r="D20" s="18" t="s">
        <v>4</v>
      </c>
      <c r="E20" s="10"/>
      <c r="F20" s="10"/>
      <c r="G20" s="10"/>
      <c r="H20" s="10"/>
      <c r="I20" s="10"/>
      <c r="J20" s="12"/>
      <c r="K20" s="12"/>
      <c r="L20" s="12"/>
      <c r="M20" s="75"/>
      <c r="N20" s="7"/>
    </row>
    <row r="21" spans="1:39" s="2" customFormat="1" ht="55.15" customHeight="1" x14ac:dyDescent="0.25">
      <c r="A21" s="60"/>
      <c r="B21" s="71"/>
      <c r="C21" s="74"/>
      <c r="D21" s="18" t="s">
        <v>5</v>
      </c>
      <c r="E21" s="11" t="s">
        <v>66</v>
      </c>
      <c r="F21" s="11" t="s">
        <v>62</v>
      </c>
      <c r="G21" s="11" t="s">
        <v>63</v>
      </c>
      <c r="H21" s="11" t="s">
        <v>64</v>
      </c>
      <c r="I21" s="11" t="s">
        <v>84</v>
      </c>
      <c r="J21" s="12">
        <f>119758+1000+62567</f>
        <v>183325</v>
      </c>
      <c r="K21" s="12">
        <f t="shared" ref="K21:L21" si="3">119758+1000</f>
        <v>120758</v>
      </c>
      <c r="L21" s="12">
        <f t="shared" si="3"/>
        <v>120758</v>
      </c>
      <c r="M21" s="85"/>
      <c r="N21" s="7"/>
    </row>
    <row r="22" spans="1:39" s="2" customFormat="1" ht="55.15" customHeight="1" x14ac:dyDescent="0.25">
      <c r="A22" s="60"/>
      <c r="B22" s="71"/>
      <c r="C22" s="74"/>
      <c r="D22" s="18" t="s">
        <v>6</v>
      </c>
      <c r="E22" s="9"/>
      <c r="F22" s="9"/>
      <c r="G22" s="9"/>
      <c r="H22" s="9"/>
      <c r="I22" s="9"/>
      <c r="J22" s="12"/>
      <c r="K22" s="12"/>
      <c r="L22" s="12"/>
      <c r="M22" s="85"/>
      <c r="N22" s="7"/>
    </row>
    <row r="23" spans="1:39" s="2" customFormat="1" ht="48" customHeight="1" x14ac:dyDescent="0.25">
      <c r="A23" s="61"/>
      <c r="B23" s="71"/>
      <c r="C23" s="74"/>
      <c r="D23" s="13" t="s">
        <v>12</v>
      </c>
      <c r="E23" s="10"/>
      <c r="F23" s="10"/>
      <c r="G23" s="10"/>
      <c r="H23" s="10"/>
      <c r="I23" s="10"/>
      <c r="J23" s="4">
        <f>J20+J21+J22</f>
        <v>183325</v>
      </c>
      <c r="K23" s="4">
        <f t="shared" ref="K23:L23" si="4">K20+K21+K22</f>
        <v>120758</v>
      </c>
      <c r="L23" s="4">
        <f t="shared" si="4"/>
        <v>120758</v>
      </c>
      <c r="M23" s="85"/>
      <c r="N23" s="7"/>
    </row>
    <row r="24" spans="1:39" s="2" customFormat="1" ht="48" customHeight="1" x14ac:dyDescent="0.25">
      <c r="A24" s="50">
        <v>4</v>
      </c>
      <c r="B24" s="53" t="s">
        <v>172</v>
      </c>
      <c r="C24" s="56" t="s">
        <v>11</v>
      </c>
      <c r="D24" s="39" t="s">
        <v>38</v>
      </c>
      <c r="E24" s="40"/>
      <c r="F24" s="40"/>
      <c r="G24" s="40"/>
      <c r="H24" s="40"/>
      <c r="I24" s="40"/>
      <c r="J24" s="4"/>
      <c r="K24" s="4"/>
      <c r="L24" s="4"/>
      <c r="M24" s="56">
        <v>12</v>
      </c>
      <c r="N24" s="7"/>
    </row>
    <row r="25" spans="1:39" s="2" customFormat="1" ht="48" customHeight="1" x14ac:dyDescent="0.25">
      <c r="A25" s="51"/>
      <c r="B25" s="54"/>
      <c r="C25" s="57"/>
      <c r="D25" s="42" t="s">
        <v>4</v>
      </c>
      <c r="E25" s="40" t="s">
        <v>66</v>
      </c>
      <c r="F25" s="40" t="s">
        <v>62</v>
      </c>
      <c r="G25" s="40" t="s">
        <v>63</v>
      </c>
      <c r="H25" s="40" t="s">
        <v>64</v>
      </c>
      <c r="I25" s="40" t="s">
        <v>173</v>
      </c>
      <c r="J25" s="12">
        <v>684298</v>
      </c>
      <c r="K25" s="12"/>
      <c r="L25" s="12"/>
      <c r="M25" s="57"/>
      <c r="N25" s="7"/>
    </row>
    <row r="26" spans="1:39" s="2" customFormat="1" ht="48" customHeight="1" x14ac:dyDescent="0.25">
      <c r="A26" s="51"/>
      <c r="B26" s="54"/>
      <c r="C26" s="57"/>
      <c r="D26" s="42" t="s">
        <v>5</v>
      </c>
      <c r="E26" s="40"/>
      <c r="F26" s="40"/>
      <c r="G26" s="40"/>
      <c r="H26" s="40"/>
      <c r="I26" s="40"/>
      <c r="J26" s="12"/>
      <c r="K26" s="12"/>
      <c r="L26" s="12"/>
      <c r="M26" s="57"/>
      <c r="N26" s="7"/>
    </row>
    <row r="27" spans="1:39" s="2" customFormat="1" ht="48" customHeight="1" x14ac:dyDescent="0.25">
      <c r="A27" s="51"/>
      <c r="B27" s="54"/>
      <c r="C27" s="57"/>
      <c r="D27" s="42" t="s">
        <v>6</v>
      </c>
      <c r="E27" s="40"/>
      <c r="F27" s="40"/>
      <c r="G27" s="40"/>
      <c r="H27" s="40"/>
      <c r="I27" s="40"/>
      <c r="J27" s="12"/>
      <c r="K27" s="12"/>
      <c r="L27" s="12"/>
      <c r="M27" s="57"/>
      <c r="N27" s="7"/>
    </row>
    <row r="28" spans="1:39" s="2" customFormat="1" ht="48" customHeight="1" x14ac:dyDescent="0.25">
      <c r="A28" s="52"/>
      <c r="B28" s="55"/>
      <c r="C28" s="58"/>
      <c r="D28" s="43" t="s">
        <v>7</v>
      </c>
      <c r="E28" s="44"/>
      <c r="F28" s="44"/>
      <c r="G28" s="44"/>
      <c r="H28" s="44"/>
      <c r="I28" s="44"/>
      <c r="J28" s="4">
        <f t="shared" ref="J28:L28" si="5">J25+J26+J27+J24</f>
        <v>684298</v>
      </c>
      <c r="K28" s="4">
        <f t="shared" si="5"/>
        <v>0</v>
      </c>
      <c r="L28" s="4">
        <f t="shared" si="5"/>
        <v>0</v>
      </c>
      <c r="M28" s="58"/>
      <c r="N28" s="7"/>
    </row>
    <row r="29" spans="1:39" s="21" customFormat="1" ht="55.15" customHeight="1" x14ac:dyDescent="0.25">
      <c r="A29" s="59">
        <v>5</v>
      </c>
      <c r="B29" s="69" t="s">
        <v>26</v>
      </c>
      <c r="C29" s="73" t="s">
        <v>11</v>
      </c>
      <c r="D29" s="17" t="s">
        <v>4</v>
      </c>
      <c r="E29" s="11"/>
      <c r="F29" s="11"/>
      <c r="G29" s="11"/>
      <c r="H29" s="11"/>
      <c r="I29" s="11"/>
      <c r="J29" s="12"/>
      <c r="K29" s="12"/>
      <c r="L29" s="12"/>
      <c r="M29" s="75">
        <v>1</v>
      </c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21" customFormat="1" ht="55.15" customHeight="1" x14ac:dyDescent="0.25">
      <c r="A30" s="60"/>
      <c r="B30" s="71"/>
      <c r="C30" s="74"/>
      <c r="D30" s="17" t="s">
        <v>5</v>
      </c>
      <c r="E30" s="11" t="s">
        <v>66</v>
      </c>
      <c r="F30" s="11" t="s">
        <v>62</v>
      </c>
      <c r="G30" s="11" t="s">
        <v>63</v>
      </c>
      <c r="H30" s="11" t="s">
        <v>64</v>
      </c>
      <c r="I30" s="11" t="s">
        <v>85</v>
      </c>
      <c r="J30" s="12">
        <f>3608255+500000-360000</f>
        <v>3748255</v>
      </c>
      <c r="K30" s="12">
        <v>3608255</v>
      </c>
      <c r="L30" s="12">
        <v>3608255</v>
      </c>
      <c r="M30" s="75"/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21" customFormat="1" ht="55.15" customHeight="1" x14ac:dyDescent="0.25">
      <c r="A31" s="60"/>
      <c r="B31" s="71"/>
      <c r="C31" s="74"/>
      <c r="D31" s="17" t="s">
        <v>6</v>
      </c>
      <c r="E31" s="11"/>
      <c r="F31" s="11"/>
      <c r="G31" s="11"/>
      <c r="H31" s="11"/>
      <c r="I31" s="11"/>
      <c r="J31" s="12"/>
      <c r="K31" s="12"/>
      <c r="L31" s="12"/>
      <c r="M31" s="75"/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21" customFormat="1" ht="55.15" customHeight="1" x14ac:dyDescent="0.25">
      <c r="A32" s="61"/>
      <c r="B32" s="71"/>
      <c r="C32" s="74"/>
      <c r="D32" s="13" t="s">
        <v>7</v>
      </c>
      <c r="E32" s="10"/>
      <c r="F32" s="10"/>
      <c r="G32" s="10"/>
      <c r="H32" s="10"/>
      <c r="I32" s="10"/>
      <c r="J32" s="4">
        <f t="shared" ref="J32:K32" si="6">J29+J30+J31</f>
        <v>3748255</v>
      </c>
      <c r="K32" s="4">
        <f t="shared" si="6"/>
        <v>3608255</v>
      </c>
      <c r="L32" s="4">
        <f>L29+L30+L31</f>
        <v>3608255</v>
      </c>
      <c r="M32" s="75"/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21" customFormat="1" ht="55.15" customHeight="1" x14ac:dyDescent="0.25">
      <c r="A33" s="59">
        <v>6</v>
      </c>
      <c r="B33" s="69" t="s">
        <v>27</v>
      </c>
      <c r="C33" s="73" t="s">
        <v>28</v>
      </c>
      <c r="D33" s="17" t="s">
        <v>4</v>
      </c>
      <c r="E33" s="11"/>
      <c r="F33" s="11"/>
      <c r="G33" s="11"/>
      <c r="H33" s="11"/>
      <c r="I33" s="11"/>
      <c r="J33" s="12"/>
      <c r="K33" s="12"/>
      <c r="L33" s="12"/>
      <c r="M33" s="75">
        <v>2</v>
      </c>
      <c r="N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21" customFormat="1" ht="55.15" customHeight="1" x14ac:dyDescent="0.25">
      <c r="A34" s="60"/>
      <c r="B34" s="71"/>
      <c r="C34" s="74"/>
      <c r="D34" s="17" t="s">
        <v>5</v>
      </c>
      <c r="E34" s="11" t="s">
        <v>66</v>
      </c>
      <c r="F34" s="11" t="s">
        <v>62</v>
      </c>
      <c r="G34" s="11" t="s">
        <v>63</v>
      </c>
      <c r="H34" s="11" t="s">
        <v>64</v>
      </c>
      <c r="I34" s="11" t="s">
        <v>86</v>
      </c>
      <c r="J34" s="12">
        <v>2611079</v>
      </c>
      <c r="K34" s="12">
        <v>2611079</v>
      </c>
      <c r="L34" s="12">
        <v>2611079</v>
      </c>
      <c r="M34" s="75"/>
      <c r="N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21" customFormat="1" ht="55.15" customHeight="1" x14ac:dyDescent="0.25">
      <c r="A35" s="60"/>
      <c r="B35" s="71"/>
      <c r="C35" s="74"/>
      <c r="D35" s="17" t="s">
        <v>6</v>
      </c>
      <c r="E35" s="11"/>
      <c r="F35" s="11"/>
      <c r="G35" s="11"/>
      <c r="H35" s="11"/>
      <c r="I35" s="11"/>
      <c r="J35" s="12"/>
      <c r="K35" s="12"/>
      <c r="L35" s="12"/>
      <c r="M35" s="75"/>
      <c r="N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21" customFormat="1" ht="55.15" customHeight="1" x14ac:dyDescent="0.25">
      <c r="A36" s="61"/>
      <c r="B36" s="71"/>
      <c r="C36" s="74"/>
      <c r="D36" s="13" t="s">
        <v>7</v>
      </c>
      <c r="E36" s="10"/>
      <c r="F36" s="10"/>
      <c r="G36" s="10"/>
      <c r="H36" s="10"/>
      <c r="I36" s="10"/>
      <c r="J36" s="4">
        <f t="shared" ref="J36:K36" si="7">J33+J34+J35</f>
        <v>2611079</v>
      </c>
      <c r="K36" s="4">
        <f t="shared" si="7"/>
        <v>2611079</v>
      </c>
      <c r="L36" s="4">
        <f>L33+L34+L35</f>
        <v>2611079</v>
      </c>
      <c r="M36" s="75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2" customFormat="1" ht="55.15" customHeight="1" x14ac:dyDescent="0.25">
      <c r="A37" s="59">
        <v>7</v>
      </c>
      <c r="B37" s="69" t="s">
        <v>48</v>
      </c>
      <c r="C37" s="73" t="s">
        <v>11</v>
      </c>
      <c r="D37" s="18" t="s">
        <v>4</v>
      </c>
      <c r="E37" s="9"/>
      <c r="F37" s="9"/>
      <c r="G37" s="9"/>
      <c r="H37" s="9"/>
      <c r="I37" s="9"/>
      <c r="J37" s="12"/>
      <c r="K37" s="12"/>
      <c r="L37" s="12"/>
      <c r="M37" s="75"/>
      <c r="N37" s="7"/>
    </row>
    <row r="38" spans="1:39" s="2" customFormat="1" ht="55.15" customHeight="1" x14ac:dyDescent="0.25">
      <c r="A38" s="60"/>
      <c r="B38" s="71"/>
      <c r="C38" s="74"/>
      <c r="D38" s="18" t="s">
        <v>5</v>
      </c>
      <c r="E38" s="9" t="s">
        <v>66</v>
      </c>
      <c r="F38" s="9" t="s">
        <v>62</v>
      </c>
      <c r="G38" s="9" t="s">
        <v>63</v>
      </c>
      <c r="H38" s="9" t="s">
        <v>64</v>
      </c>
      <c r="I38" s="9" t="s">
        <v>105</v>
      </c>
      <c r="J38" s="12">
        <f>10400000-500000</f>
        <v>9900000</v>
      </c>
      <c r="K38" s="12">
        <v>10400000</v>
      </c>
      <c r="L38" s="12">
        <v>10400000</v>
      </c>
      <c r="M38" s="75"/>
      <c r="N38" s="7"/>
    </row>
    <row r="39" spans="1:39" s="2" customFormat="1" ht="55.15" customHeight="1" x14ac:dyDescent="0.25">
      <c r="A39" s="60"/>
      <c r="B39" s="71"/>
      <c r="C39" s="74"/>
      <c r="D39" s="18" t="s">
        <v>6</v>
      </c>
      <c r="E39" s="9"/>
      <c r="F39" s="9"/>
      <c r="G39" s="9"/>
      <c r="H39" s="9"/>
      <c r="I39" s="9"/>
      <c r="J39" s="12"/>
      <c r="K39" s="12"/>
      <c r="L39" s="12"/>
      <c r="M39" s="75"/>
      <c r="N39" s="7"/>
    </row>
    <row r="40" spans="1:39" s="2" customFormat="1" ht="55.15" customHeight="1" x14ac:dyDescent="0.25">
      <c r="A40" s="61"/>
      <c r="B40" s="71"/>
      <c r="C40" s="74"/>
      <c r="D40" s="13" t="s">
        <v>7</v>
      </c>
      <c r="E40" s="10"/>
      <c r="F40" s="10"/>
      <c r="G40" s="10"/>
      <c r="H40" s="10"/>
      <c r="I40" s="10"/>
      <c r="J40" s="4">
        <f t="shared" ref="J40:K40" si="8">J37+J38+J39</f>
        <v>9900000</v>
      </c>
      <c r="K40" s="4">
        <f t="shared" si="8"/>
        <v>10400000</v>
      </c>
      <c r="L40" s="4">
        <f>L37+L38+L39</f>
        <v>10400000</v>
      </c>
      <c r="M40" s="75"/>
      <c r="N40" s="7"/>
    </row>
    <row r="41" spans="1:39" s="2" customFormat="1" ht="55.15" customHeight="1" x14ac:dyDescent="0.25">
      <c r="A41" s="59">
        <v>8</v>
      </c>
      <c r="B41" s="69" t="s">
        <v>47</v>
      </c>
      <c r="C41" s="73" t="s">
        <v>11</v>
      </c>
      <c r="D41" s="18" t="s">
        <v>4</v>
      </c>
      <c r="E41" s="9"/>
      <c r="F41" s="9"/>
      <c r="G41" s="9"/>
      <c r="H41" s="9"/>
      <c r="I41" s="9"/>
      <c r="J41" s="12"/>
      <c r="K41" s="12"/>
      <c r="L41" s="12"/>
      <c r="M41" s="75"/>
      <c r="N41" s="7"/>
    </row>
    <row r="42" spans="1:39" s="2" customFormat="1" ht="55.15" customHeight="1" x14ac:dyDescent="0.25">
      <c r="A42" s="60"/>
      <c r="B42" s="71"/>
      <c r="C42" s="74"/>
      <c r="D42" s="18" t="s">
        <v>5</v>
      </c>
      <c r="E42" s="9" t="s">
        <v>66</v>
      </c>
      <c r="F42" s="9" t="s">
        <v>62</v>
      </c>
      <c r="G42" s="9" t="s">
        <v>63</v>
      </c>
      <c r="H42" s="9" t="s">
        <v>64</v>
      </c>
      <c r="I42" s="9" t="s">
        <v>87</v>
      </c>
      <c r="J42" s="12">
        <f>8918194-350024</f>
        <v>8568170</v>
      </c>
      <c r="K42" s="12">
        <v>8918194</v>
      </c>
      <c r="L42" s="12">
        <v>8918194</v>
      </c>
      <c r="M42" s="75"/>
      <c r="N42" s="7"/>
    </row>
    <row r="43" spans="1:39" s="2" customFormat="1" ht="55.15" customHeight="1" x14ac:dyDescent="0.25">
      <c r="A43" s="60"/>
      <c r="B43" s="71"/>
      <c r="C43" s="74"/>
      <c r="D43" s="18" t="s">
        <v>6</v>
      </c>
      <c r="E43" s="9"/>
      <c r="F43" s="9"/>
      <c r="G43" s="9"/>
      <c r="H43" s="9"/>
      <c r="I43" s="9"/>
      <c r="J43" s="12"/>
      <c r="K43" s="12"/>
      <c r="L43" s="12"/>
      <c r="M43" s="75"/>
      <c r="N43" s="7"/>
    </row>
    <row r="44" spans="1:39" s="2" customFormat="1" ht="55.15" customHeight="1" x14ac:dyDescent="0.25">
      <c r="A44" s="61"/>
      <c r="B44" s="71"/>
      <c r="C44" s="74"/>
      <c r="D44" s="13" t="s">
        <v>7</v>
      </c>
      <c r="E44" s="10"/>
      <c r="F44" s="10"/>
      <c r="G44" s="10"/>
      <c r="H44" s="10"/>
      <c r="I44" s="10"/>
      <c r="J44" s="4">
        <f t="shared" ref="J44:K44" si="9">J41+J42+J43</f>
        <v>8568170</v>
      </c>
      <c r="K44" s="4">
        <f t="shared" si="9"/>
        <v>8918194</v>
      </c>
      <c r="L44" s="4">
        <f>L41+L42+L43</f>
        <v>8918194</v>
      </c>
      <c r="M44" s="75"/>
      <c r="N44" s="7"/>
    </row>
    <row r="45" spans="1:39" s="2" customFormat="1" ht="55.15" customHeight="1" x14ac:dyDescent="0.25">
      <c r="A45" s="59">
        <v>9</v>
      </c>
      <c r="B45" s="69" t="s">
        <v>52</v>
      </c>
      <c r="C45" s="73" t="s">
        <v>11</v>
      </c>
      <c r="D45" s="18" t="s">
        <v>4</v>
      </c>
      <c r="E45" s="9"/>
      <c r="F45" s="9"/>
      <c r="G45" s="9"/>
      <c r="H45" s="9"/>
      <c r="I45" s="9"/>
      <c r="J45" s="12"/>
      <c r="K45" s="12"/>
      <c r="L45" s="12"/>
      <c r="M45" s="75">
        <v>1</v>
      </c>
      <c r="N45" s="7"/>
    </row>
    <row r="46" spans="1:39" s="2" customFormat="1" ht="55.15" customHeight="1" x14ac:dyDescent="0.25">
      <c r="A46" s="60"/>
      <c r="B46" s="71"/>
      <c r="C46" s="74"/>
      <c r="D46" s="18" t="s">
        <v>5</v>
      </c>
      <c r="E46" s="9" t="s">
        <v>66</v>
      </c>
      <c r="F46" s="9" t="s">
        <v>62</v>
      </c>
      <c r="G46" s="9" t="s">
        <v>63</v>
      </c>
      <c r="H46" s="9" t="s">
        <v>64</v>
      </c>
      <c r="I46" s="9" t="s">
        <v>106</v>
      </c>
      <c r="J46" s="12">
        <v>6150000</v>
      </c>
      <c r="K46" s="12">
        <v>6150000</v>
      </c>
      <c r="L46" s="12">
        <v>6150000</v>
      </c>
      <c r="M46" s="75"/>
      <c r="N46" s="7"/>
    </row>
    <row r="47" spans="1:39" s="2" customFormat="1" ht="55.15" customHeight="1" x14ac:dyDescent="0.25">
      <c r="A47" s="60"/>
      <c r="B47" s="71"/>
      <c r="C47" s="74"/>
      <c r="D47" s="18" t="s">
        <v>6</v>
      </c>
      <c r="E47" s="9"/>
      <c r="F47" s="9"/>
      <c r="G47" s="9"/>
      <c r="H47" s="9"/>
      <c r="I47" s="9"/>
      <c r="J47" s="12"/>
      <c r="K47" s="12"/>
      <c r="L47" s="12"/>
      <c r="M47" s="75"/>
      <c r="N47" s="7"/>
    </row>
    <row r="48" spans="1:39" s="2" customFormat="1" ht="55.15" customHeight="1" x14ac:dyDescent="0.25">
      <c r="A48" s="61"/>
      <c r="B48" s="71"/>
      <c r="C48" s="74"/>
      <c r="D48" s="13" t="s">
        <v>7</v>
      </c>
      <c r="E48" s="10"/>
      <c r="F48" s="10"/>
      <c r="G48" s="10"/>
      <c r="H48" s="10"/>
      <c r="I48" s="10"/>
      <c r="J48" s="4">
        <f t="shared" ref="J48:K48" si="10">J45+J46+J47</f>
        <v>6150000</v>
      </c>
      <c r="K48" s="4">
        <f t="shared" si="10"/>
        <v>6150000</v>
      </c>
      <c r="L48" s="4">
        <f>L45+L46+L47</f>
        <v>6150000</v>
      </c>
      <c r="M48" s="75"/>
      <c r="N48" s="7"/>
    </row>
    <row r="49" spans="1:14" s="2" customFormat="1" ht="55.15" customHeight="1" x14ac:dyDescent="0.25">
      <c r="A49" s="59">
        <v>10</v>
      </c>
      <c r="B49" s="69" t="s">
        <v>29</v>
      </c>
      <c r="C49" s="73" t="s">
        <v>24</v>
      </c>
      <c r="D49" s="17" t="s">
        <v>4</v>
      </c>
      <c r="E49" s="11"/>
      <c r="F49" s="11"/>
      <c r="G49" s="11"/>
      <c r="H49" s="11"/>
      <c r="I49" s="11"/>
      <c r="J49" s="12"/>
      <c r="K49" s="12"/>
      <c r="L49" s="12"/>
      <c r="M49" s="75">
        <v>3</v>
      </c>
      <c r="N49" s="7"/>
    </row>
    <row r="50" spans="1:14" s="2" customFormat="1" ht="55.15" customHeight="1" x14ac:dyDescent="0.25">
      <c r="A50" s="60"/>
      <c r="B50" s="71"/>
      <c r="C50" s="74"/>
      <c r="D50" s="17" t="s">
        <v>5</v>
      </c>
      <c r="E50" s="11" t="s">
        <v>66</v>
      </c>
      <c r="F50" s="11" t="s">
        <v>62</v>
      </c>
      <c r="G50" s="11" t="s">
        <v>63</v>
      </c>
      <c r="H50" s="11" t="s">
        <v>64</v>
      </c>
      <c r="I50" s="11" t="s">
        <v>88</v>
      </c>
      <c r="J50" s="12">
        <f>10749089+719656.25</f>
        <v>11468745.25</v>
      </c>
      <c r="K50" s="12">
        <v>9176209</v>
      </c>
      <c r="L50" s="12">
        <v>9176209</v>
      </c>
      <c r="M50" s="75"/>
      <c r="N50" s="7"/>
    </row>
    <row r="51" spans="1:14" s="2" customFormat="1" ht="55.15" customHeight="1" x14ac:dyDescent="0.25">
      <c r="A51" s="60"/>
      <c r="B51" s="71"/>
      <c r="C51" s="74"/>
      <c r="D51" s="17" t="s">
        <v>6</v>
      </c>
      <c r="E51" s="11"/>
      <c r="F51" s="11"/>
      <c r="G51" s="11"/>
      <c r="H51" s="11"/>
      <c r="I51" s="11"/>
      <c r="J51" s="12"/>
      <c r="K51" s="12"/>
      <c r="L51" s="12"/>
      <c r="M51" s="75"/>
      <c r="N51" s="7"/>
    </row>
    <row r="52" spans="1:14" s="2" customFormat="1" ht="55.15" customHeight="1" x14ac:dyDescent="0.25">
      <c r="A52" s="61"/>
      <c r="B52" s="71"/>
      <c r="C52" s="74"/>
      <c r="D52" s="13" t="s">
        <v>7</v>
      </c>
      <c r="E52" s="10"/>
      <c r="F52" s="10"/>
      <c r="G52" s="10"/>
      <c r="H52" s="10"/>
      <c r="I52" s="10"/>
      <c r="J52" s="4">
        <f t="shared" ref="J52:K52" si="11">J49+J50+J51</f>
        <v>11468745.25</v>
      </c>
      <c r="K52" s="4">
        <f t="shared" si="11"/>
        <v>9176209</v>
      </c>
      <c r="L52" s="4">
        <f>L49+L50+L51</f>
        <v>9176209</v>
      </c>
      <c r="M52" s="75"/>
      <c r="N52" s="7"/>
    </row>
    <row r="53" spans="1:14" s="2" customFormat="1" ht="55.15" customHeight="1" x14ac:dyDescent="0.25">
      <c r="A53" s="59">
        <v>11</v>
      </c>
      <c r="B53" s="69" t="s">
        <v>30</v>
      </c>
      <c r="C53" s="73" t="s">
        <v>31</v>
      </c>
      <c r="D53" s="18" t="s">
        <v>4</v>
      </c>
      <c r="E53" s="9"/>
      <c r="F53" s="9"/>
      <c r="G53" s="9"/>
      <c r="H53" s="9"/>
      <c r="I53" s="9"/>
      <c r="J53" s="12"/>
      <c r="K53" s="12"/>
      <c r="L53" s="12"/>
      <c r="M53" s="75">
        <v>13</v>
      </c>
      <c r="N53" s="7"/>
    </row>
    <row r="54" spans="1:14" s="2" customFormat="1" ht="55.15" customHeight="1" x14ac:dyDescent="0.25">
      <c r="A54" s="60"/>
      <c r="B54" s="71"/>
      <c r="C54" s="74"/>
      <c r="D54" s="18" t="s">
        <v>5</v>
      </c>
      <c r="E54" s="9" t="s">
        <v>66</v>
      </c>
      <c r="F54" s="9" t="s">
        <v>62</v>
      </c>
      <c r="G54" s="9" t="s">
        <v>63</v>
      </c>
      <c r="H54" s="9" t="s">
        <v>64</v>
      </c>
      <c r="I54" s="9" t="s">
        <v>90</v>
      </c>
      <c r="J54" s="12">
        <v>3993158</v>
      </c>
      <c r="K54" s="12">
        <v>3410152</v>
      </c>
      <c r="L54" s="12">
        <v>3421698</v>
      </c>
      <c r="M54" s="75"/>
      <c r="N54" s="7"/>
    </row>
    <row r="55" spans="1:14" s="2" customFormat="1" ht="55.15" customHeight="1" x14ac:dyDescent="0.25">
      <c r="A55" s="60"/>
      <c r="B55" s="71"/>
      <c r="C55" s="74"/>
      <c r="D55" s="18" t="s">
        <v>6</v>
      </c>
      <c r="E55" s="9"/>
      <c r="F55" s="9"/>
      <c r="G55" s="9"/>
      <c r="H55" s="9"/>
      <c r="I55" s="9"/>
      <c r="J55" s="12"/>
      <c r="K55" s="12"/>
      <c r="L55" s="12"/>
      <c r="M55" s="75"/>
      <c r="N55" s="7"/>
    </row>
    <row r="56" spans="1:14" s="2" customFormat="1" ht="55.15" customHeight="1" x14ac:dyDescent="0.25">
      <c r="A56" s="61"/>
      <c r="B56" s="71"/>
      <c r="C56" s="74"/>
      <c r="D56" s="13" t="s">
        <v>7</v>
      </c>
      <c r="E56" s="10"/>
      <c r="F56" s="10"/>
      <c r="G56" s="10"/>
      <c r="H56" s="10"/>
      <c r="I56" s="10"/>
      <c r="J56" s="4">
        <f t="shared" ref="J56:K56" si="12">J53+J54+J55</f>
        <v>3993158</v>
      </c>
      <c r="K56" s="4">
        <f t="shared" si="12"/>
        <v>3410152</v>
      </c>
      <c r="L56" s="4">
        <f>L53+L54+L55</f>
        <v>3421698</v>
      </c>
      <c r="M56" s="75"/>
      <c r="N56" s="7"/>
    </row>
    <row r="57" spans="1:14" s="2" customFormat="1" ht="55.15" customHeight="1" x14ac:dyDescent="0.25">
      <c r="A57" s="59">
        <v>12</v>
      </c>
      <c r="B57" s="69" t="s">
        <v>32</v>
      </c>
      <c r="C57" s="73" t="s">
        <v>19</v>
      </c>
      <c r="D57" s="18" t="s">
        <v>4</v>
      </c>
      <c r="E57" s="9">
        <v>916</v>
      </c>
      <c r="F57" s="9" t="s">
        <v>62</v>
      </c>
      <c r="G57" s="9" t="s">
        <v>63</v>
      </c>
      <c r="H57" s="9" t="s">
        <v>64</v>
      </c>
      <c r="I57" s="9" t="s">
        <v>65</v>
      </c>
      <c r="J57" s="12">
        <f>478168+716652</f>
        <v>1194820</v>
      </c>
      <c r="K57" s="12">
        <v>1194820</v>
      </c>
      <c r="L57" s="12">
        <v>1194820</v>
      </c>
      <c r="M57" s="75"/>
      <c r="N57" s="7"/>
    </row>
    <row r="58" spans="1:14" s="2" customFormat="1" ht="55.15" customHeight="1" x14ac:dyDescent="0.25">
      <c r="A58" s="60"/>
      <c r="B58" s="71"/>
      <c r="C58" s="73"/>
      <c r="D58" s="18" t="s">
        <v>5</v>
      </c>
      <c r="E58" s="9"/>
      <c r="F58" s="9"/>
      <c r="G58" s="9"/>
      <c r="H58" s="9"/>
      <c r="I58" s="9"/>
      <c r="J58" s="12"/>
      <c r="K58" s="12"/>
      <c r="L58" s="12"/>
      <c r="M58" s="75"/>
      <c r="N58" s="7"/>
    </row>
    <row r="59" spans="1:14" s="2" customFormat="1" ht="55.15" customHeight="1" x14ac:dyDescent="0.25">
      <c r="A59" s="60"/>
      <c r="B59" s="71"/>
      <c r="C59" s="73"/>
      <c r="D59" s="18" t="s">
        <v>6</v>
      </c>
      <c r="E59" s="9"/>
      <c r="F59" s="9"/>
      <c r="G59" s="9"/>
      <c r="H59" s="9"/>
      <c r="I59" s="9"/>
      <c r="J59" s="12"/>
      <c r="K59" s="12"/>
      <c r="L59" s="12"/>
      <c r="M59" s="75"/>
      <c r="N59" s="7"/>
    </row>
    <row r="60" spans="1:14" s="2" customFormat="1" ht="55.15" customHeight="1" x14ac:dyDescent="0.25">
      <c r="A60" s="61"/>
      <c r="B60" s="71"/>
      <c r="C60" s="73"/>
      <c r="D60" s="14" t="s">
        <v>8</v>
      </c>
      <c r="E60" s="15"/>
      <c r="F60" s="15"/>
      <c r="G60" s="15"/>
      <c r="H60" s="15"/>
      <c r="I60" s="15"/>
      <c r="J60" s="4">
        <f t="shared" ref="J60:K60" si="13">J57+J58+J59</f>
        <v>1194820</v>
      </c>
      <c r="K60" s="4">
        <f t="shared" si="13"/>
        <v>1194820</v>
      </c>
      <c r="L60" s="4">
        <f>L57+L58+L59</f>
        <v>1194820</v>
      </c>
      <c r="M60" s="75"/>
      <c r="N60" s="7"/>
    </row>
    <row r="61" spans="1:14" s="2" customFormat="1" ht="55.15" customHeight="1" x14ac:dyDescent="0.25">
      <c r="A61" s="59">
        <v>13</v>
      </c>
      <c r="B61" s="69" t="s">
        <v>33</v>
      </c>
      <c r="C61" s="73" t="s">
        <v>34</v>
      </c>
      <c r="D61" s="17" t="s">
        <v>4</v>
      </c>
      <c r="E61" s="11"/>
      <c r="F61" s="11"/>
      <c r="G61" s="11"/>
      <c r="H61" s="11"/>
      <c r="I61" s="11"/>
      <c r="J61" s="12"/>
      <c r="K61" s="12"/>
      <c r="L61" s="12"/>
      <c r="M61" s="75"/>
      <c r="N61" s="7"/>
    </row>
    <row r="62" spans="1:14" s="2" customFormat="1" ht="55.15" customHeight="1" x14ac:dyDescent="0.25">
      <c r="A62" s="60"/>
      <c r="B62" s="71"/>
      <c r="C62" s="73"/>
      <c r="D62" s="17" t="s">
        <v>5</v>
      </c>
      <c r="E62" s="11" t="s">
        <v>66</v>
      </c>
      <c r="F62" s="11" t="s">
        <v>62</v>
      </c>
      <c r="G62" s="11" t="s">
        <v>63</v>
      </c>
      <c r="H62" s="11" t="s">
        <v>64</v>
      </c>
      <c r="I62" s="11" t="s">
        <v>89</v>
      </c>
      <c r="J62" s="12">
        <f>3120102+158357.24</f>
        <v>3278459.24</v>
      </c>
      <c r="K62" s="12">
        <v>3150022</v>
      </c>
      <c r="L62" s="12">
        <v>3181139</v>
      </c>
      <c r="M62" s="75"/>
      <c r="N62" s="7"/>
    </row>
    <row r="63" spans="1:14" s="2" customFormat="1" ht="55.15" customHeight="1" x14ac:dyDescent="0.25">
      <c r="A63" s="60"/>
      <c r="B63" s="71"/>
      <c r="C63" s="73"/>
      <c r="D63" s="17" t="s">
        <v>6</v>
      </c>
      <c r="E63" s="11"/>
      <c r="F63" s="11"/>
      <c r="G63" s="11"/>
      <c r="H63" s="11"/>
      <c r="I63" s="11"/>
      <c r="J63" s="12"/>
      <c r="K63" s="12"/>
      <c r="L63" s="12"/>
      <c r="M63" s="75"/>
      <c r="N63" s="7"/>
    </row>
    <row r="64" spans="1:14" s="2" customFormat="1" ht="55.15" customHeight="1" x14ac:dyDescent="0.25">
      <c r="A64" s="61"/>
      <c r="B64" s="71"/>
      <c r="C64" s="73"/>
      <c r="D64" s="13" t="s">
        <v>16</v>
      </c>
      <c r="E64" s="10"/>
      <c r="F64" s="10"/>
      <c r="G64" s="10"/>
      <c r="H64" s="10"/>
      <c r="I64" s="10"/>
      <c r="J64" s="4">
        <f t="shared" ref="J64:K64" si="14">J61+J62+J63</f>
        <v>3278459.24</v>
      </c>
      <c r="K64" s="4">
        <f t="shared" si="14"/>
        <v>3150022</v>
      </c>
      <c r="L64" s="4">
        <f t="shared" ref="L64" si="15">L61+L62+L63</f>
        <v>3181139</v>
      </c>
      <c r="M64" s="75"/>
      <c r="N64" s="7"/>
    </row>
    <row r="65" spans="1:14" s="2" customFormat="1" ht="55.15" customHeight="1" x14ac:dyDescent="0.25">
      <c r="A65" s="59">
        <v>14</v>
      </c>
      <c r="B65" s="69" t="s">
        <v>40</v>
      </c>
      <c r="C65" s="73" t="s">
        <v>11</v>
      </c>
      <c r="D65" s="17" t="s">
        <v>4</v>
      </c>
      <c r="E65" s="11" t="s">
        <v>66</v>
      </c>
      <c r="F65" s="11" t="s">
        <v>62</v>
      </c>
      <c r="G65" s="11" t="s">
        <v>63</v>
      </c>
      <c r="H65" s="11" t="s">
        <v>64</v>
      </c>
      <c r="I65" s="11" t="s">
        <v>137</v>
      </c>
      <c r="J65" s="12">
        <v>54013.919999999998</v>
      </c>
      <c r="K65" s="12">
        <v>10514.49</v>
      </c>
      <c r="L65" s="12">
        <v>10514.49</v>
      </c>
      <c r="M65" s="75"/>
      <c r="N65" s="7"/>
    </row>
    <row r="66" spans="1:14" s="2" customFormat="1" ht="55.15" customHeight="1" x14ac:dyDescent="0.25">
      <c r="A66" s="60"/>
      <c r="B66" s="71"/>
      <c r="C66" s="73"/>
      <c r="D66" s="17" t="s">
        <v>5</v>
      </c>
      <c r="E66" s="11"/>
      <c r="F66" s="11"/>
      <c r="G66" s="11"/>
      <c r="H66" s="11"/>
      <c r="I66" s="11"/>
      <c r="J66" s="12"/>
      <c r="K66" s="12"/>
      <c r="L66" s="12"/>
      <c r="M66" s="75"/>
      <c r="N66" s="7"/>
    </row>
    <row r="67" spans="1:14" s="2" customFormat="1" ht="55.15" customHeight="1" x14ac:dyDescent="0.25">
      <c r="A67" s="60"/>
      <c r="B67" s="71"/>
      <c r="C67" s="73"/>
      <c r="D67" s="17" t="s">
        <v>6</v>
      </c>
      <c r="E67" s="11"/>
      <c r="F67" s="11"/>
      <c r="G67" s="11"/>
      <c r="H67" s="11"/>
      <c r="I67" s="11"/>
      <c r="J67" s="12"/>
      <c r="K67" s="12"/>
      <c r="L67" s="12"/>
      <c r="M67" s="75"/>
      <c r="N67" s="7"/>
    </row>
    <row r="68" spans="1:14" s="2" customFormat="1" ht="66.75" customHeight="1" x14ac:dyDescent="0.25">
      <c r="A68" s="61"/>
      <c r="B68" s="71"/>
      <c r="C68" s="73"/>
      <c r="D68" s="13" t="s">
        <v>16</v>
      </c>
      <c r="E68" s="10"/>
      <c r="F68" s="10"/>
      <c r="G68" s="10"/>
      <c r="H68" s="10"/>
      <c r="I68" s="10"/>
      <c r="J68" s="4">
        <f t="shared" ref="J68:K68" si="16">J65+J66+J67</f>
        <v>54013.919999999998</v>
      </c>
      <c r="K68" s="4">
        <f t="shared" si="16"/>
        <v>10514.49</v>
      </c>
      <c r="L68" s="4">
        <f t="shared" ref="L68" si="17">L65+L66+L67</f>
        <v>10514.49</v>
      </c>
      <c r="M68" s="75"/>
      <c r="N68" s="7"/>
    </row>
    <row r="69" spans="1:14" s="2" customFormat="1" ht="55.15" hidden="1" customHeight="1" x14ac:dyDescent="0.25">
      <c r="A69" s="59">
        <v>14</v>
      </c>
      <c r="B69" s="69" t="s">
        <v>91</v>
      </c>
      <c r="C69" s="73" t="s">
        <v>11</v>
      </c>
      <c r="D69" s="17" t="s">
        <v>4</v>
      </c>
      <c r="E69" s="11"/>
      <c r="F69" s="11"/>
      <c r="G69" s="11"/>
      <c r="H69" s="11"/>
      <c r="I69" s="11"/>
      <c r="J69" s="12"/>
      <c r="K69" s="12"/>
      <c r="L69" s="12"/>
      <c r="M69" s="75"/>
      <c r="N69" s="7"/>
    </row>
    <row r="70" spans="1:14" s="2" customFormat="1" ht="55.15" hidden="1" customHeight="1" x14ac:dyDescent="0.25">
      <c r="A70" s="60"/>
      <c r="B70" s="71"/>
      <c r="C70" s="73"/>
      <c r="D70" s="17" t="s">
        <v>5</v>
      </c>
      <c r="E70" s="11" t="s">
        <v>66</v>
      </c>
      <c r="F70" s="11" t="s">
        <v>62</v>
      </c>
      <c r="G70" s="11" t="s">
        <v>63</v>
      </c>
      <c r="H70" s="11" t="s">
        <v>64</v>
      </c>
      <c r="I70" s="11" t="s">
        <v>92</v>
      </c>
      <c r="J70" s="12"/>
      <c r="K70" s="12"/>
      <c r="L70" s="12"/>
      <c r="M70" s="75"/>
      <c r="N70" s="7"/>
    </row>
    <row r="71" spans="1:14" s="2" customFormat="1" ht="55.15" hidden="1" customHeight="1" x14ac:dyDescent="0.25">
      <c r="A71" s="60"/>
      <c r="B71" s="71"/>
      <c r="C71" s="73"/>
      <c r="D71" s="17" t="s">
        <v>6</v>
      </c>
      <c r="E71" s="11"/>
      <c r="F71" s="11"/>
      <c r="G71" s="11"/>
      <c r="H71" s="11"/>
      <c r="I71" s="11"/>
      <c r="J71" s="12"/>
      <c r="K71" s="12"/>
      <c r="L71" s="12"/>
      <c r="M71" s="75"/>
      <c r="N71" s="7"/>
    </row>
    <row r="72" spans="1:14" s="2" customFormat="1" ht="55.15" hidden="1" customHeight="1" x14ac:dyDescent="0.25">
      <c r="A72" s="61"/>
      <c r="B72" s="71"/>
      <c r="C72" s="73"/>
      <c r="D72" s="13" t="s">
        <v>12</v>
      </c>
      <c r="E72" s="10"/>
      <c r="F72" s="10"/>
      <c r="G72" s="10"/>
      <c r="H72" s="10"/>
      <c r="I72" s="10"/>
      <c r="J72" s="4">
        <f t="shared" ref="J72:K72" si="18">J69+J70+J71</f>
        <v>0</v>
      </c>
      <c r="K72" s="4">
        <f t="shared" si="18"/>
        <v>0</v>
      </c>
      <c r="L72" s="4">
        <f t="shared" ref="L72" si="19">L69+L70+L71</f>
        <v>0</v>
      </c>
      <c r="M72" s="75"/>
      <c r="N72" s="7"/>
    </row>
    <row r="73" spans="1:14" s="2" customFormat="1" ht="55.15" customHeight="1" x14ac:dyDescent="0.25">
      <c r="A73" s="59">
        <v>15</v>
      </c>
      <c r="B73" s="72" t="s">
        <v>94</v>
      </c>
      <c r="C73" s="73" t="s">
        <v>11</v>
      </c>
      <c r="D73" s="17" t="s">
        <v>4</v>
      </c>
      <c r="E73" s="11"/>
      <c r="F73" s="11"/>
      <c r="G73" s="11"/>
      <c r="H73" s="11"/>
      <c r="I73" s="11"/>
      <c r="J73" s="12"/>
      <c r="K73" s="12"/>
      <c r="L73" s="12"/>
      <c r="M73" s="75"/>
      <c r="N73" s="7"/>
    </row>
    <row r="74" spans="1:14" s="2" customFormat="1" ht="55.15" customHeight="1" x14ac:dyDescent="0.25">
      <c r="A74" s="60"/>
      <c r="B74" s="72"/>
      <c r="C74" s="73"/>
      <c r="D74" s="17" t="s">
        <v>5</v>
      </c>
      <c r="E74" s="11" t="s">
        <v>66</v>
      </c>
      <c r="F74" s="11" t="s">
        <v>62</v>
      </c>
      <c r="G74" s="11" t="s">
        <v>63</v>
      </c>
      <c r="H74" s="11" t="s">
        <v>64</v>
      </c>
      <c r="I74" s="11" t="s">
        <v>95</v>
      </c>
      <c r="J74" s="12">
        <f>1775345.83+3148764.63+2809017.6-344606.1</f>
        <v>7388521.9600000009</v>
      </c>
      <c r="K74" s="12">
        <v>1700000</v>
      </c>
      <c r="L74" s="12">
        <v>700000</v>
      </c>
      <c r="M74" s="75"/>
      <c r="N74" s="7"/>
    </row>
    <row r="75" spans="1:14" s="2" customFormat="1" ht="55.15" customHeight="1" x14ac:dyDescent="0.25">
      <c r="A75" s="60"/>
      <c r="B75" s="72"/>
      <c r="C75" s="73"/>
      <c r="D75" s="17" t="s">
        <v>6</v>
      </c>
      <c r="E75" s="11"/>
      <c r="F75" s="11"/>
      <c r="G75" s="11"/>
      <c r="H75" s="11"/>
      <c r="I75" s="11"/>
      <c r="J75" s="12"/>
      <c r="K75" s="12"/>
      <c r="L75" s="12"/>
      <c r="M75" s="75"/>
      <c r="N75" s="7"/>
    </row>
    <row r="76" spans="1:14" s="2" customFormat="1" ht="55.15" customHeight="1" x14ac:dyDescent="0.25">
      <c r="A76" s="61"/>
      <c r="B76" s="72"/>
      <c r="C76" s="73"/>
      <c r="D76" s="13" t="s">
        <v>12</v>
      </c>
      <c r="E76" s="10"/>
      <c r="F76" s="10"/>
      <c r="G76" s="10"/>
      <c r="H76" s="10"/>
      <c r="I76" s="10"/>
      <c r="J76" s="4">
        <f t="shared" ref="J76:K76" si="20">J73+J74+J75</f>
        <v>7388521.9600000009</v>
      </c>
      <c r="K76" s="4">
        <f t="shared" si="20"/>
        <v>1700000</v>
      </c>
      <c r="L76" s="4">
        <f t="shared" ref="L76" si="21">L73+L74+L75</f>
        <v>700000</v>
      </c>
      <c r="M76" s="75"/>
      <c r="N76" s="7"/>
    </row>
    <row r="77" spans="1:14" s="2" customFormat="1" ht="55.15" customHeight="1" x14ac:dyDescent="0.25">
      <c r="A77" s="59">
        <v>16</v>
      </c>
      <c r="B77" s="69" t="s">
        <v>41</v>
      </c>
      <c r="C77" s="73" t="s">
        <v>17</v>
      </c>
      <c r="D77" s="17" t="s">
        <v>4</v>
      </c>
      <c r="E77" s="11" t="s">
        <v>66</v>
      </c>
      <c r="F77" s="11" t="s">
        <v>62</v>
      </c>
      <c r="G77" s="11" t="s">
        <v>63</v>
      </c>
      <c r="H77" s="11" t="s">
        <v>64</v>
      </c>
      <c r="I77" s="11" t="s">
        <v>74</v>
      </c>
      <c r="J77" s="12">
        <v>238884</v>
      </c>
      <c r="K77" s="12">
        <v>238884</v>
      </c>
      <c r="L77" s="12">
        <v>238884</v>
      </c>
      <c r="M77" s="75"/>
      <c r="N77" s="7"/>
    </row>
    <row r="78" spans="1:14" s="2" customFormat="1" ht="55.15" customHeight="1" x14ac:dyDescent="0.25">
      <c r="A78" s="60"/>
      <c r="B78" s="71"/>
      <c r="C78" s="73"/>
      <c r="D78" s="17" t="s">
        <v>5</v>
      </c>
      <c r="E78" s="11"/>
      <c r="F78" s="11"/>
      <c r="G78" s="11"/>
      <c r="H78" s="11"/>
      <c r="I78" s="11"/>
      <c r="J78" s="12"/>
      <c r="K78" s="12"/>
      <c r="L78" s="12"/>
      <c r="M78" s="75"/>
      <c r="N78" s="7"/>
    </row>
    <row r="79" spans="1:14" s="2" customFormat="1" ht="55.15" customHeight="1" x14ac:dyDescent="0.25">
      <c r="A79" s="60"/>
      <c r="B79" s="71"/>
      <c r="C79" s="73"/>
      <c r="D79" s="17" t="s">
        <v>6</v>
      </c>
      <c r="E79" s="11"/>
      <c r="F79" s="11"/>
      <c r="G79" s="11"/>
      <c r="H79" s="11"/>
      <c r="I79" s="11"/>
      <c r="J79" s="12"/>
      <c r="K79" s="12"/>
      <c r="L79" s="12"/>
      <c r="M79" s="75"/>
      <c r="N79" s="7"/>
    </row>
    <row r="80" spans="1:14" s="2" customFormat="1" ht="55.15" customHeight="1" x14ac:dyDescent="0.25">
      <c r="A80" s="61"/>
      <c r="B80" s="71"/>
      <c r="C80" s="73"/>
      <c r="D80" s="13" t="s">
        <v>7</v>
      </c>
      <c r="E80" s="10"/>
      <c r="F80" s="10"/>
      <c r="G80" s="10"/>
      <c r="H80" s="10"/>
      <c r="I80" s="10"/>
      <c r="J80" s="4">
        <f t="shared" ref="J80:K80" si="22">J77+J78+J79</f>
        <v>238884</v>
      </c>
      <c r="K80" s="4">
        <f t="shared" si="22"/>
        <v>238884</v>
      </c>
      <c r="L80" s="4">
        <f t="shared" ref="L80" si="23">L77+L78+L79</f>
        <v>238884</v>
      </c>
      <c r="M80" s="75"/>
      <c r="N80" s="7"/>
    </row>
    <row r="81" spans="1:14" s="2" customFormat="1" ht="55.15" customHeight="1" x14ac:dyDescent="0.25">
      <c r="A81" s="59">
        <v>17</v>
      </c>
      <c r="B81" s="66" t="s">
        <v>131</v>
      </c>
      <c r="C81" s="62" t="s">
        <v>11</v>
      </c>
      <c r="D81" s="17" t="s">
        <v>4</v>
      </c>
      <c r="E81" s="11"/>
      <c r="F81" s="11"/>
      <c r="G81" s="11"/>
      <c r="H81" s="11"/>
      <c r="I81" s="11"/>
      <c r="J81" s="12"/>
      <c r="K81" s="12"/>
      <c r="L81" s="12"/>
      <c r="M81" s="56"/>
      <c r="N81" s="7"/>
    </row>
    <row r="82" spans="1:14" s="2" customFormat="1" ht="55.15" customHeight="1" x14ac:dyDescent="0.25">
      <c r="A82" s="60"/>
      <c r="B82" s="67"/>
      <c r="C82" s="63"/>
      <c r="D82" s="17" t="s">
        <v>5</v>
      </c>
      <c r="E82" s="11" t="s">
        <v>66</v>
      </c>
      <c r="F82" s="11" t="s">
        <v>62</v>
      </c>
      <c r="G82" s="11" t="s">
        <v>63</v>
      </c>
      <c r="H82" s="11" t="s">
        <v>64</v>
      </c>
      <c r="I82" s="11" t="s">
        <v>132</v>
      </c>
      <c r="J82" s="12">
        <v>200000</v>
      </c>
      <c r="K82" s="12"/>
      <c r="L82" s="12"/>
      <c r="M82" s="57"/>
      <c r="N82" s="7"/>
    </row>
    <row r="83" spans="1:14" s="2" customFormat="1" ht="55.15" customHeight="1" x14ac:dyDescent="0.25">
      <c r="A83" s="60"/>
      <c r="B83" s="67"/>
      <c r="C83" s="63"/>
      <c r="D83" s="17" t="s">
        <v>6</v>
      </c>
      <c r="E83" s="11"/>
      <c r="F83" s="11"/>
      <c r="G83" s="11"/>
      <c r="H83" s="11"/>
      <c r="I83" s="11"/>
      <c r="J83" s="12"/>
      <c r="K83" s="12"/>
      <c r="L83" s="12"/>
      <c r="M83" s="57"/>
      <c r="N83" s="7"/>
    </row>
    <row r="84" spans="1:14" s="2" customFormat="1" ht="55.15" customHeight="1" x14ac:dyDescent="0.25">
      <c r="A84" s="61"/>
      <c r="B84" s="68"/>
      <c r="C84" s="64"/>
      <c r="D84" s="13" t="s">
        <v>7</v>
      </c>
      <c r="E84" s="10"/>
      <c r="F84" s="10"/>
      <c r="G84" s="10"/>
      <c r="H84" s="10"/>
      <c r="I84" s="10"/>
      <c r="J84" s="4">
        <f t="shared" ref="J84:K84" si="24">J81+J82+J83</f>
        <v>200000</v>
      </c>
      <c r="K84" s="4">
        <f t="shared" si="24"/>
        <v>0</v>
      </c>
      <c r="L84" s="4">
        <f t="shared" ref="L84" si="25">L81+L82+L83</f>
        <v>0</v>
      </c>
      <c r="M84" s="58"/>
      <c r="N84" s="7"/>
    </row>
    <row r="85" spans="1:14" s="2" customFormat="1" ht="55.15" customHeight="1" x14ac:dyDescent="0.25">
      <c r="A85" s="59">
        <v>18</v>
      </c>
      <c r="B85" s="69" t="s">
        <v>49</v>
      </c>
      <c r="C85" s="73" t="s">
        <v>20</v>
      </c>
      <c r="D85" s="17" t="s">
        <v>4</v>
      </c>
      <c r="E85" s="11"/>
      <c r="F85" s="11"/>
      <c r="G85" s="11"/>
      <c r="H85" s="11"/>
      <c r="I85" s="11"/>
      <c r="J85" s="12"/>
      <c r="K85" s="12"/>
      <c r="L85" s="12"/>
      <c r="M85" s="75"/>
      <c r="N85" s="7"/>
    </row>
    <row r="86" spans="1:14" s="2" customFormat="1" ht="55.15" customHeight="1" x14ac:dyDescent="0.25">
      <c r="A86" s="60"/>
      <c r="B86" s="71"/>
      <c r="C86" s="73"/>
      <c r="D86" s="17" t="s">
        <v>5</v>
      </c>
      <c r="E86" s="11" t="s">
        <v>66</v>
      </c>
      <c r="F86" s="11" t="s">
        <v>62</v>
      </c>
      <c r="G86" s="11" t="s">
        <v>63</v>
      </c>
      <c r="H86" s="11" t="s">
        <v>108</v>
      </c>
      <c r="I86" s="11" t="s">
        <v>113</v>
      </c>
      <c r="J86" s="12">
        <v>32000</v>
      </c>
      <c r="K86" s="12">
        <v>32000</v>
      </c>
      <c r="L86" s="12">
        <v>32000</v>
      </c>
      <c r="M86" s="75"/>
      <c r="N86" s="7"/>
    </row>
    <row r="87" spans="1:14" s="2" customFormat="1" ht="55.15" customHeight="1" x14ac:dyDescent="0.25">
      <c r="A87" s="60"/>
      <c r="B87" s="71"/>
      <c r="C87" s="73"/>
      <c r="D87" s="17" t="s">
        <v>6</v>
      </c>
      <c r="E87" s="11"/>
      <c r="F87" s="11"/>
      <c r="G87" s="11"/>
      <c r="H87" s="11"/>
      <c r="I87" s="11"/>
      <c r="J87" s="12"/>
      <c r="K87" s="12"/>
      <c r="L87" s="12"/>
      <c r="M87" s="75"/>
      <c r="N87" s="7"/>
    </row>
    <row r="88" spans="1:14" s="2" customFormat="1" ht="55.15" customHeight="1" x14ac:dyDescent="0.25">
      <c r="A88" s="61"/>
      <c r="B88" s="71"/>
      <c r="C88" s="73"/>
      <c r="D88" s="13" t="s">
        <v>12</v>
      </c>
      <c r="E88" s="10"/>
      <c r="F88" s="10"/>
      <c r="G88" s="10"/>
      <c r="H88" s="10"/>
      <c r="I88" s="10"/>
      <c r="J88" s="4">
        <f t="shared" ref="J88:K88" si="26">J85+J86+J87</f>
        <v>32000</v>
      </c>
      <c r="K88" s="4">
        <f t="shared" si="26"/>
        <v>32000</v>
      </c>
      <c r="L88" s="4">
        <f t="shared" ref="L88" si="27">L85+L86+L87</f>
        <v>32000</v>
      </c>
      <c r="M88" s="75"/>
      <c r="N88" s="7"/>
    </row>
    <row r="89" spans="1:14" s="2" customFormat="1" ht="55.15" customHeight="1" x14ac:dyDescent="0.25">
      <c r="A89" s="59">
        <v>19</v>
      </c>
      <c r="B89" s="69" t="s">
        <v>98</v>
      </c>
      <c r="C89" s="73" t="s">
        <v>22</v>
      </c>
      <c r="D89" s="18" t="s">
        <v>4</v>
      </c>
      <c r="E89" s="9"/>
      <c r="F89" s="9"/>
      <c r="G89" s="9"/>
      <c r="H89" s="9"/>
      <c r="I89" s="9"/>
      <c r="J89" s="12"/>
      <c r="K89" s="12"/>
      <c r="L89" s="12"/>
      <c r="M89" s="75"/>
      <c r="N89" s="7"/>
    </row>
    <row r="90" spans="1:14" s="2" customFormat="1" ht="55.15" customHeight="1" x14ac:dyDescent="0.25">
      <c r="A90" s="60"/>
      <c r="B90" s="71"/>
      <c r="C90" s="73"/>
      <c r="D90" s="18" t="s">
        <v>5</v>
      </c>
      <c r="E90" s="9" t="s">
        <v>66</v>
      </c>
      <c r="F90" s="9" t="s">
        <v>62</v>
      </c>
      <c r="G90" s="9" t="s">
        <v>63</v>
      </c>
      <c r="H90" s="9" t="s">
        <v>64</v>
      </c>
      <c r="I90" s="9" t="s">
        <v>99</v>
      </c>
      <c r="J90" s="12">
        <f>6226000+178286.1</f>
        <v>6404286.0999999996</v>
      </c>
      <c r="K90" s="12">
        <v>1100000</v>
      </c>
      <c r="L90" s="12">
        <v>662800</v>
      </c>
      <c r="M90" s="75"/>
      <c r="N90" s="7"/>
    </row>
    <row r="91" spans="1:14" s="2" customFormat="1" ht="55.15" customHeight="1" x14ac:dyDescent="0.25">
      <c r="A91" s="60"/>
      <c r="B91" s="71"/>
      <c r="C91" s="73"/>
      <c r="D91" s="18" t="s">
        <v>6</v>
      </c>
      <c r="E91" s="9"/>
      <c r="F91" s="9"/>
      <c r="G91" s="9"/>
      <c r="H91" s="9"/>
      <c r="I91" s="9"/>
      <c r="J91" s="12"/>
      <c r="K91" s="12"/>
      <c r="L91" s="12"/>
      <c r="M91" s="75"/>
      <c r="N91" s="7"/>
    </row>
    <row r="92" spans="1:14" s="2" customFormat="1" ht="109.15" customHeight="1" x14ac:dyDescent="0.25">
      <c r="A92" s="61"/>
      <c r="B92" s="71"/>
      <c r="C92" s="73"/>
      <c r="D92" s="13" t="s">
        <v>7</v>
      </c>
      <c r="E92" s="10"/>
      <c r="F92" s="10"/>
      <c r="G92" s="10"/>
      <c r="H92" s="10"/>
      <c r="I92" s="10"/>
      <c r="J92" s="4">
        <f t="shared" ref="J92:K92" si="28">J89+J90+J91</f>
        <v>6404286.0999999996</v>
      </c>
      <c r="K92" s="4">
        <f t="shared" si="28"/>
        <v>1100000</v>
      </c>
      <c r="L92" s="4">
        <f t="shared" ref="L92" si="29">L89+L90+L91</f>
        <v>662800</v>
      </c>
      <c r="M92" s="75"/>
      <c r="N92" s="7"/>
    </row>
    <row r="93" spans="1:14" s="2" customFormat="1" ht="55.15" customHeight="1" x14ac:dyDescent="0.25">
      <c r="A93" s="59">
        <v>20</v>
      </c>
      <c r="B93" s="69" t="s">
        <v>50</v>
      </c>
      <c r="C93" s="73" t="s">
        <v>14</v>
      </c>
      <c r="D93" s="18" t="s">
        <v>4</v>
      </c>
      <c r="E93" s="9"/>
      <c r="F93" s="9"/>
      <c r="G93" s="9"/>
      <c r="H93" s="9"/>
      <c r="I93" s="9"/>
      <c r="J93" s="12"/>
      <c r="K93" s="12"/>
      <c r="L93" s="12"/>
      <c r="M93" s="75"/>
      <c r="N93" s="7"/>
    </row>
    <row r="94" spans="1:14" s="2" customFormat="1" ht="55.15" customHeight="1" x14ac:dyDescent="0.25">
      <c r="A94" s="60"/>
      <c r="B94" s="71"/>
      <c r="C94" s="73"/>
      <c r="D94" s="18" t="s">
        <v>5</v>
      </c>
      <c r="E94" s="9" t="s">
        <v>66</v>
      </c>
      <c r="F94" s="9" t="s">
        <v>62</v>
      </c>
      <c r="G94" s="9" t="s">
        <v>63</v>
      </c>
      <c r="H94" s="9" t="s">
        <v>64</v>
      </c>
      <c r="I94" s="9" t="s">
        <v>100</v>
      </c>
      <c r="J94" s="12">
        <f>108000+12537</f>
        <v>120537</v>
      </c>
      <c r="K94" s="12">
        <v>108000</v>
      </c>
      <c r="L94" s="12">
        <v>108000</v>
      </c>
      <c r="M94" s="75"/>
      <c r="N94" s="7"/>
    </row>
    <row r="95" spans="1:14" s="2" customFormat="1" ht="55.15" customHeight="1" x14ac:dyDescent="0.25">
      <c r="A95" s="60"/>
      <c r="B95" s="71"/>
      <c r="C95" s="73"/>
      <c r="D95" s="18" t="s">
        <v>6</v>
      </c>
      <c r="E95" s="9"/>
      <c r="F95" s="9"/>
      <c r="G95" s="9"/>
      <c r="H95" s="9"/>
      <c r="I95" s="9"/>
      <c r="J95" s="12"/>
      <c r="K95" s="12"/>
      <c r="L95" s="12"/>
      <c r="M95" s="75"/>
      <c r="N95" s="7"/>
    </row>
    <row r="96" spans="1:14" s="2" customFormat="1" ht="55.15" customHeight="1" x14ac:dyDescent="0.25">
      <c r="A96" s="61"/>
      <c r="B96" s="71"/>
      <c r="C96" s="73"/>
      <c r="D96" s="13" t="s">
        <v>7</v>
      </c>
      <c r="E96" s="10"/>
      <c r="F96" s="10"/>
      <c r="G96" s="10"/>
      <c r="H96" s="10"/>
      <c r="I96" s="10"/>
      <c r="J96" s="4">
        <f t="shared" ref="J96:K96" si="30">J93+J94+J95</f>
        <v>120537</v>
      </c>
      <c r="K96" s="4">
        <f t="shared" si="30"/>
        <v>108000</v>
      </c>
      <c r="L96" s="4">
        <f t="shared" ref="L96" si="31">L93+L94+L95</f>
        <v>108000</v>
      </c>
      <c r="M96" s="75"/>
      <c r="N96" s="7"/>
    </row>
    <row r="97" spans="1:14" s="2" customFormat="1" ht="55.15" customHeight="1" x14ac:dyDescent="0.25">
      <c r="A97" s="59">
        <v>21</v>
      </c>
      <c r="B97" s="66" t="s">
        <v>1</v>
      </c>
      <c r="C97" s="56" t="s">
        <v>13</v>
      </c>
      <c r="D97" s="17" t="s">
        <v>38</v>
      </c>
      <c r="E97" s="11" t="s">
        <v>66</v>
      </c>
      <c r="F97" s="11" t="s">
        <v>62</v>
      </c>
      <c r="G97" s="11" t="s">
        <v>63</v>
      </c>
      <c r="H97" s="11" t="s">
        <v>64</v>
      </c>
      <c r="I97" s="11" t="s">
        <v>77</v>
      </c>
      <c r="J97" s="12">
        <f>332877.2+292.88-276511.12</f>
        <v>56658.960000000021</v>
      </c>
      <c r="K97" s="12">
        <v>346192.3</v>
      </c>
      <c r="L97" s="12">
        <v>346192.3</v>
      </c>
      <c r="M97" s="56"/>
      <c r="N97" s="7"/>
    </row>
    <row r="98" spans="1:14" s="2" customFormat="1" ht="55.15" customHeight="1" x14ac:dyDescent="0.25">
      <c r="A98" s="60"/>
      <c r="B98" s="67"/>
      <c r="C98" s="57"/>
      <c r="D98" s="18" t="s">
        <v>4</v>
      </c>
      <c r="E98" s="9"/>
      <c r="F98" s="9"/>
      <c r="G98" s="9"/>
      <c r="H98" s="9"/>
      <c r="I98" s="9"/>
      <c r="J98" s="12">
        <v>0</v>
      </c>
      <c r="K98" s="12"/>
      <c r="L98" s="12">
        <v>0</v>
      </c>
      <c r="M98" s="57"/>
      <c r="N98" s="7"/>
    </row>
    <row r="99" spans="1:14" s="2" customFormat="1" ht="55.15" customHeight="1" x14ac:dyDescent="0.25">
      <c r="A99" s="60"/>
      <c r="B99" s="67"/>
      <c r="C99" s="57"/>
      <c r="D99" s="18" t="s">
        <v>5</v>
      </c>
      <c r="E99" s="9"/>
      <c r="F99" s="9"/>
      <c r="G99" s="9"/>
      <c r="H99" s="9"/>
      <c r="I99" s="9"/>
      <c r="J99" s="12"/>
      <c r="K99" s="12"/>
      <c r="L99" s="12"/>
      <c r="M99" s="57"/>
      <c r="N99" s="7"/>
    </row>
    <row r="100" spans="1:14" s="2" customFormat="1" ht="55.15" customHeight="1" x14ac:dyDescent="0.25">
      <c r="A100" s="60"/>
      <c r="B100" s="67"/>
      <c r="C100" s="57"/>
      <c r="D100" s="18" t="s">
        <v>6</v>
      </c>
      <c r="E100" s="9"/>
      <c r="F100" s="9"/>
      <c r="G100" s="9"/>
      <c r="H100" s="9"/>
      <c r="I100" s="9"/>
      <c r="J100" s="12"/>
      <c r="K100" s="12"/>
      <c r="L100" s="12"/>
      <c r="M100" s="57"/>
      <c r="N100" s="7"/>
    </row>
    <row r="101" spans="1:14" s="2" customFormat="1" ht="55.15" customHeight="1" x14ac:dyDescent="0.25">
      <c r="A101" s="61"/>
      <c r="B101" s="68"/>
      <c r="C101" s="58"/>
      <c r="D101" s="13" t="s">
        <v>8</v>
      </c>
      <c r="E101" s="10"/>
      <c r="F101" s="10"/>
      <c r="G101" s="10"/>
      <c r="H101" s="10"/>
      <c r="I101" s="10"/>
      <c r="J101" s="4">
        <f t="shared" ref="J101:K101" si="32">J98+J99+J100+J97</f>
        <v>56658.960000000021</v>
      </c>
      <c r="K101" s="4">
        <f t="shared" si="32"/>
        <v>346192.3</v>
      </c>
      <c r="L101" s="4">
        <f>L98+L99+L100+L97</f>
        <v>346192.3</v>
      </c>
      <c r="M101" s="58"/>
      <c r="N101" s="7"/>
    </row>
    <row r="102" spans="1:14" s="2" customFormat="1" ht="55.15" customHeight="1" x14ac:dyDescent="0.25">
      <c r="A102" s="59">
        <v>22</v>
      </c>
      <c r="B102" s="69" t="s">
        <v>70</v>
      </c>
      <c r="C102" s="73" t="s">
        <v>19</v>
      </c>
      <c r="D102" s="18" t="s">
        <v>4</v>
      </c>
      <c r="E102" s="9" t="s">
        <v>66</v>
      </c>
      <c r="F102" s="9" t="s">
        <v>62</v>
      </c>
      <c r="G102" s="9" t="s">
        <v>63</v>
      </c>
      <c r="H102" s="9" t="s">
        <v>64</v>
      </c>
      <c r="I102" s="9" t="s">
        <v>69</v>
      </c>
      <c r="J102" s="12">
        <v>955536</v>
      </c>
      <c r="K102" s="12">
        <v>955536</v>
      </c>
      <c r="L102" s="12">
        <v>955536</v>
      </c>
      <c r="M102" s="75"/>
      <c r="N102" s="7"/>
    </row>
    <row r="103" spans="1:14" s="2" customFormat="1" ht="55.15" customHeight="1" x14ac:dyDescent="0.25">
      <c r="A103" s="60"/>
      <c r="B103" s="71"/>
      <c r="C103" s="73"/>
      <c r="D103" s="18" t="s">
        <v>5</v>
      </c>
      <c r="E103" s="9"/>
      <c r="F103" s="9"/>
      <c r="G103" s="9"/>
      <c r="H103" s="9"/>
      <c r="I103" s="9"/>
      <c r="J103" s="12"/>
      <c r="K103" s="12"/>
      <c r="L103" s="12"/>
      <c r="M103" s="75"/>
      <c r="N103" s="7"/>
    </row>
    <row r="104" spans="1:14" s="2" customFormat="1" ht="55.15" customHeight="1" x14ac:dyDescent="0.25">
      <c r="A104" s="60"/>
      <c r="B104" s="71"/>
      <c r="C104" s="73"/>
      <c r="D104" s="18" t="s">
        <v>6</v>
      </c>
      <c r="E104" s="9"/>
      <c r="F104" s="9"/>
      <c r="G104" s="9"/>
      <c r="H104" s="9"/>
      <c r="I104" s="9"/>
      <c r="J104" s="12"/>
      <c r="K104" s="12"/>
      <c r="L104" s="12"/>
      <c r="M104" s="75"/>
      <c r="N104" s="7"/>
    </row>
    <row r="105" spans="1:14" s="2" customFormat="1" ht="84" customHeight="1" x14ac:dyDescent="0.25">
      <c r="A105" s="61"/>
      <c r="B105" s="71"/>
      <c r="C105" s="73"/>
      <c r="D105" s="13" t="s">
        <v>8</v>
      </c>
      <c r="E105" s="10"/>
      <c r="F105" s="10"/>
      <c r="G105" s="10"/>
      <c r="H105" s="10"/>
      <c r="I105" s="10"/>
      <c r="J105" s="4">
        <f t="shared" ref="J105:K105" si="33">J102+J103+J104</f>
        <v>955536</v>
      </c>
      <c r="K105" s="4">
        <f t="shared" si="33"/>
        <v>955536</v>
      </c>
      <c r="L105" s="4">
        <f t="shared" ref="L105" si="34">L102+L103+L104</f>
        <v>955536</v>
      </c>
      <c r="M105" s="75"/>
      <c r="N105" s="7"/>
    </row>
    <row r="106" spans="1:14" s="2" customFormat="1" ht="55.15" customHeight="1" x14ac:dyDescent="0.25">
      <c r="A106" s="59">
        <v>23</v>
      </c>
      <c r="B106" s="69" t="s">
        <v>72</v>
      </c>
      <c r="C106" s="73" t="s">
        <v>19</v>
      </c>
      <c r="D106" s="18" t="s">
        <v>4</v>
      </c>
      <c r="E106" s="9" t="s">
        <v>66</v>
      </c>
      <c r="F106" s="9" t="s">
        <v>62</v>
      </c>
      <c r="G106" s="9" t="s">
        <v>63</v>
      </c>
      <c r="H106" s="9" t="s">
        <v>64</v>
      </c>
      <c r="I106" s="9" t="s">
        <v>71</v>
      </c>
      <c r="J106" s="12">
        <v>89000</v>
      </c>
      <c r="K106" s="12">
        <v>89000</v>
      </c>
      <c r="L106" s="12">
        <v>89000</v>
      </c>
      <c r="M106" s="75"/>
      <c r="N106" s="7"/>
    </row>
    <row r="107" spans="1:14" s="2" customFormat="1" ht="55.15" customHeight="1" x14ac:dyDescent="0.25">
      <c r="A107" s="60"/>
      <c r="B107" s="71"/>
      <c r="C107" s="73"/>
      <c r="D107" s="18" t="s">
        <v>5</v>
      </c>
      <c r="E107" s="9"/>
      <c r="F107" s="9"/>
      <c r="G107" s="9"/>
      <c r="H107" s="9"/>
      <c r="I107" s="9"/>
      <c r="J107" s="12"/>
      <c r="K107" s="12"/>
      <c r="L107" s="12"/>
      <c r="M107" s="75"/>
      <c r="N107" s="7"/>
    </row>
    <row r="108" spans="1:14" s="2" customFormat="1" ht="55.15" customHeight="1" x14ac:dyDescent="0.25">
      <c r="A108" s="60"/>
      <c r="B108" s="71"/>
      <c r="C108" s="73"/>
      <c r="D108" s="18" t="s">
        <v>6</v>
      </c>
      <c r="E108" s="9"/>
      <c r="F108" s="9"/>
      <c r="G108" s="9"/>
      <c r="H108" s="9"/>
      <c r="I108" s="9"/>
      <c r="J108" s="12"/>
      <c r="K108" s="12"/>
      <c r="L108" s="12"/>
      <c r="M108" s="75"/>
      <c r="N108" s="7"/>
    </row>
    <row r="109" spans="1:14" s="2" customFormat="1" ht="118.15" customHeight="1" x14ac:dyDescent="0.25">
      <c r="A109" s="61"/>
      <c r="B109" s="71"/>
      <c r="C109" s="73"/>
      <c r="D109" s="13" t="s">
        <v>8</v>
      </c>
      <c r="E109" s="10"/>
      <c r="F109" s="10"/>
      <c r="G109" s="10"/>
      <c r="H109" s="10"/>
      <c r="I109" s="10"/>
      <c r="J109" s="4">
        <f t="shared" ref="J109:K109" si="35">J106+J107+J108</f>
        <v>89000</v>
      </c>
      <c r="K109" s="4">
        <f t="shared" si="35"/>
        <v>89000</v>
      </c>
      <c r="L109" s="4">
        <f t="shared" ref="L109" si="36">L106+L107+L108</f>
        <v>89000</v>
      </c>
      <c r="M109" s="75"/>
      <c r="N109" s="7"/>
    </row>
    <row r="110" spans="1:14" s="2" customFormat="1" ht="55.15" customHeight="1" x14ac:dyDescent="0.25">
      <c r="A110" s="59">
        <v>24</v>
      </c>
      <c r="B110" s="69" t="s">
        <v>144</v>
      </c>
      <c r="C110" s="73" t="s">
        <v>19</v>
      </c>
      <c r="D110" s="18" t="s">
        <v>4</v>
      </c>
      <c r="E110" s="9" t="s">
        <v>66</v>
      </c>
      <c r="F110" s="9" t="s">
        <v>62</v>
      </c>
      <c r="G110" s="9" t="s">
        <v>63</v>
      </c>
      <c r="H110" s="9" t="s">
        <v>64</v>
      </c>
      <c r="I110" s="9" t="s">
        <v>73</v>
      </c>
      <c r="J110" s="12">
        <v>8662564</v>
      </c>
      <c r="K110" s="12">
        <v>8812264</v>
      </c>
      <c r="L110" s="12">
        <v>8553564</v>
      </c>
      <c r="M110" s="75">
        <v>4.5</v>
      </c>
      <c r="N110" s="7"/>
    </row>
    <row r="111" spans="1:14" s="2" customFormat="1" ht="55.15" customHeight="1" x14ac:dyDescent="0.25">
      <c r="A111" s="60"/>
      <c r="B111" s="71"/>
      <c r="C111" s="73"/>
      <c r="D111" s="18" t="s">
        <v>5</v>
      </c>
      <c r="E111" s="9"/>
      <c r="F111" s="9"/>
      <c r="G111" s="9"/>
      <c r="H111" s="9"/>
      <c r="I111" s="9"/>
      <c r="J111" s="12"/>
      <c r="K111" s="12"/>
      <c r="L111" s="12"/>
      <c r="M111" s="75"/>
      <c r="N111" s="7"/>
    </row>
    <row r="112" spans="1:14" s="2" customFormat="1" ht="55.15" customHeight="1" x14ac:dyDescent="0.25">
      <c r="A112" s="60"/>
      <c r="B112" s="71"/>
      <c r="C112" s="73"/>
      <c r="D112" s="18" t="s">
        <v>6</v>
      </c>
      <c r="E112" s="9"/>
      <c r="F112" s="9"/>
      <c r="G112" s="9"/>
      <c r="H112" s="9"/>
      <c r="I112" s="9"/>
      <c r="J112" s="12"/>
      <c r="K112" s="12"/>
      <c r="L112" s="12"/>
      <c r="M112" s="75"/>
      <c r="N112" s="7"/>
    </row>
    <row r="113" spans="1:14" s="2" customFormat="1" ht="152.44999999999999" customHeight="1" x14ac:dyDescent="0.25">
      <c r="A113" s="61"/>
      <c r="B113" s="71"/>
      <c r="C113" s="73"/>
      <c r="D113" s="13" t="s">
        <v>8</v>
      </c>
      <c r="E113" s="10"/>
      <c r="F113" s="10"/>
      <c r="G113" s="10"/>
      <c r="H113" s="10"/>
      <c r="I113" s="10"/>
      <c r="J113" s="4">
        <f t="shared" ref="J113:K113" si="37">J110+J111+J112</f>
        <v>8662564</v>
      </c>
      <c r="K113" s="4">
        <f t="shared" si="37"/>
        <v>8812264</v>
      </c>
      <c r="L113" s="4">
        <f t="shared" ref="L113" si="38">L110+L111+L112</f>
        <v>8553564</v>
      </c>
      <c r="M113" s="75"/>
      <c r="N113" s="7"/>
    </row>
    <row r="114" spans="1:14" s="2" customFormat="1" ht="55.15" customHeight="1" x14ac:dyDescent="0.25">
      <c r="A114" s="59">
        <v>25</v>
      </c>
      <c r="B114" s="69" t="s">
        <v>0</v>
      </c>
      <c r="C114" s="73" t="s">
        <v>19</v>
      </c>
      <c r="D114" s="18" t="s">
        <v>4</v>
      </c>
      <c r="E114" s="9" t="s">
        <v>66</v>
      </c>
      <c r="F114" s="9" t="s">
        <v>62</v>
      </c>
      <c r="G114" s="9" t="s">
        <v>63</v>
      </c>
      <c r="H114" s="9" t="s">
        <v>64</v>
      </c>
      <c r="I114" s="9" t="s">
        <v>68</v>
      </c>
      <c r="J114" s="12">
        <v>96400</v>
      </c>
      <c r="K114" s="12">
        <v>130800</v>
      </c>
      <c r="L114" s="12">
        <v>139200</v>
      </c>
      <c r="M114" s="75"/>
      <c r="N114" s="7"/>
    </row>
    <row r="115" spans="1:14" s="2" customFormat="1" ht="55.15" customHeight="1" x14ac:dyDescent="0.25">
      <c r="A115" s="60"/>
      <c r="B115" s="71"/>
      <c r="C115" s="73"/>
      <c r="D115" s="18" t="s">
        <v>5</v>
      </c>
      <c r="E115" s="9"/>
      <c r="F115" s="9"/>
      <c r="G115" s="9"/>
      <c r="H115" s="9"/>
      <c r="I115" s="9"/>
      <c r="J115" s="12"/>
      <c r="K115" s="12"/>
      <c r="L115" s="12"/>
      <c r="M115" s="75"/>
      <c r="N115" s="7"/>
    </row>
    <row r="116" spans="1:14" s="2" customFormat="1" ht="55.15" customHeight="1" x14ac:dyDescent="0.25">
      <c r="A116" s="60"/>
      <c r="B116" s="71"/>
      <c r="C116" s="73"/>
      <c r="D116" s="18" t="s">
        <v>6</v>
      </c>
      <c r="E116" s="9"/>
      <c r="F116" s="9"/>
      <c r="G116" s="9"/>
      <c r="H116" s="9"/>
      <c r="I116" s="9"/>
      <c r="J116" s="12"/>
      <c r="K116" s="12"/>
      <c r="L116" s="12"/>
      <c r="M116" s="75"/>
      <c r="N116" s="7"/>
    </row>
    <row r="117" spans="1:14" s="2" customFormat="1" ht="55.15" customHeight="1" x14ac:dyDescent="0.25">
      <c r="A117" s="61"/>
      <c r="B117" s="71"/>
      <c r="C117" s="73"/>
      <c r="D117" s="13" t="s">
        <v>12</v>
      </c>
      <c r="E117" s="10"/>
      <c r="F117" s="10"/>
      <c r="G117" s="10"/>
      <c r="H117" s="10"/>
      <c r="I117" s="10"/>
      <c r="J117" s="4">
        <f t="shared" ref="J117:K117" si="39">J114+J115+J116</f>
        <v>96400</v>
      </c>
      <c r="K117" s="4">
        <f t="shared" si="39"/>
        <v>130800</v>
      </c>
      <c r="L117" s="4">
        <f t="shared" ref="L117" si="40">L114+L115+L116</f>
        <v>139200</v>
      </c>
      <c r="M117" s="75"/>
      <c r="N117" s="7"/>
    </row>
    <row r="118" spans="1:14" s="2" customFormat="1" ht="55.15" customHeight="1" x14ac:dyDescent="0.25">
      <c r="A118" s="59">
        <v>26</v>
      </c>
      <c r="B118" s="69" t="s">
        <v>39</v>
      </c>
      <c r="C118" s="73" t="s">
        <v>14</v>
      </c>
      <c r="D118" s="18" t="s">
        <v>4</v>
      </c>
      <c r="E118" s="9" t="s">
        <v>66</v>
      </c>
      <c r="F118" s="9" t="s">
        <v>62</v>
      </c>
      <c r="G118" s="9" t="s">
        <v>63</v>
      </c>
      <c r="H118" s="9" t="s">
        <v>64</v>
      </c>
      <c r="I118" s="9" t="s">
        <v>67</v>
      </c>
      <c r="J118" s="12">
        <f>158400-7950</f>
        <v>150450</v>
      </c>
      <c r="K118" s="12">
        <v>158400</v>
      </c>
      <c r="L118" s="12">
        <v>158400</v>
      </c>
      <c r="M118" s="75"/>
      <c r="N118" s="7"/>
    </row>
    <row r="119" spans="1:14" s="2" customFormat="1" ht="55.15" customHeight="1" x14ac:dyDescent="0.25">
      <c r="A119" s="60"/>
      <c r="B119" s="71"/>
      <c r="C119" s="73"/>
      <c r="D119" s="18" t="s">
        <v>5</v>
      </c>
      <c r="E119" s="9"/>
      <c r="F119" s="9"/>
      <c r="G119" s="9"/>
      <c r="H119" s="9"/>
      <c r="I119" s="9"/>
      <c r="J119" s="12"/>
      <c r="K119" s="12"/>
      <c r="L119" s="12"/>
      <c r="M119" s="85"/>
      <c r="N119" s="7"/>
    </row>
    <row r="120" spans="1:14" s="2" customFormat="1" ht="55.15" customHeight="1" x14ac:dyDescent="0.25">
      <c r="A120" s="60"/>
      <c r="B120" s="71"/>
      <c r="C120" s="73"/>
      <c r="D120" s="18" t="s">
        <v>6</v>
      </c>
      <c r="E120" s="9"/>
      <c r="F120" s="9"/>
      <c r="G120" s="9"/>
      <c r="H120" s="9"/>
      <c r="I120" s="9"/>
      <c r="J120" s="12"/>
      <c r="K120" s="12"/>
      <c r="L120" s="12"/>
      <c r="M120" s="85"/>
      <c r="N120" s="7"/>
    </row>
    <row r="121" spans="1:14" s="2" customFormat="1" ht="55.15" customHeight="1" x14ac:dyDescent="0.25">
      <c r="A121" s="61"/>
      <c r="B121" s="71"/>
      <c r="C121" s="73"/>
      <c r="D121" s="13" t="s">
        <v>12</v>
      </c>
      <c r="E121" s="10"/>
      <c r="F121" s="10"/>
      <c r="G121" s="10"/>
      <c r="H121" s="10"/>
      <c r="I121" s="10"/>
      <c r="J121" s="4">
        <f t="shared" ref="J121:K121" si="41">J118+J119+J120</f>
        <v>150450</v>
      </c>
      <c r="K121" s="4">
        <f t="shared" si="41"/>
        <v>158400</v>
      </c>
      <c r="L121" s="4">
        <f>L118+L119+L120</f>
        <v>158400</v>
      </c>
      <c r="M121" s="85"/>
      <c r="N121" s="7"/>
    </row>
    <row r="122" spans="1:14" s="2" customFormat="1" ht="55.15" customHeight="1" x14ac:dyDescent="0.25">
      <c r="A122" s="59">
        <v>27</v>
      </c>
      <c r="B122" s="69" t="s">
        <v>45</v>
      </c>
      <c r="C122" s="73" t="s">
        <v>14</v>
      </c>
      <c r="D122" s="17" t="s">
        <v>4</v>
      </c>
      <c r="E122" s="11"/>
      <c r="F122" s="11"/>
      <c r="G122" s="11"/>
      <c r="H122" s="11"/>
      <c r="I122" s="11"/>
      <c r="J122" s="12"/>
      <c r="K122" s="12"/>
      <c r="L122" s="12"/>
      <c r="M122" s="75"/>
      <c r="N122" s="7"/>
    </row>
    <row r="123" spans="1:14" s="2" customFormat="1" ht="55.15" customHeight="1" x14ac:dyDescent="0.25">
      <c r="A123" s="60"/>
      <c r="B123" s="71"/>
      <c r="C123" s="73"/>
      <c r="D123" s="17" t="s">
        <v>5</v>
      </c>
      <c r="E123" s="11" t="s">
        <v>66</v>
      </c>
      <c r="F123" s="11" t="s">
        <v>62</v>
      </c>
      <c r="G123" s="11" t="s">
        <v>63</v>
      </c>
      <c r="H123" s="11" t="s">
        <v>108</v>
      </c>
      <c r="I123" s="11" t="s">
        <v>112</v>
      </c>
      <c r="J123" s="12">
        <v>7000</v>
      </c>
      <c r="K123" s="12">
        <v>7000</v>
      </c>
      <c r="L123" s="12">
        <v>7000</v>
      </c>
      <c r="M123" s="75"/>
      <c r="N123" s="7"/>
    </row>
    <row r="124" spans="1:14" s="2" customFormat="1" ht="55.15" customHeight="1" x14ac:dyDescent="0.25">
      <c r="A124" s="60"/>
      <c r="B124" s="71"/>
      <c r="C124" s="73"/>
      <c r="D124" s="18" t="s">
        <v>6</v>
      </c>
      <c r="E124" s="9"/>
      <c r="F124" s="9"/>
      <c r="G124" s="9"/>
      <c r="H124" s="9"/>
      <c r="I124" s="9"/>
      <c r="J124" s="12"/>
      <c r="K124" s="12"/>
      <c r="L124" s="12"/>
      <c r="M124" s="75"/>
      <c r="N124" s="7"/>
    </row>
    <row r="125" spans="1:14" s="2" customFormat="1" ht="55.15" customHeight="1" x14ac:dyDescent="0.25">
      <c r="A125" s="61"/>
      <c r="B125" s="71"/>
      <c r="C125" s="73"/>
      <c r="D125" s="13" t="s">
        <v>12</v>
      </c>
      <c r="E125" s="10"/>
      <c r="F125" s="10"/>
      <c r="G125" s="10"/>
      <c r="H125" s="10"/>
      <c r="I125" s="10"/>
      <c r="J125" s="4">
        <f t="shared" ref="J125:K125" si="42">J122+J123+J124</f>
        <v>7000</v>
      </c>
      <c r="K125" s="4">
        <f t="shared" si="42"/>
        <v>7000</v>
      </c>
      <c r="L125" s="4">
        <f t="shared" ref="L125" si="43">L122+L123+L124</f>
        <v>7000</v>
      </c>
      <c r="M125" s="75"/>
      <c r="N125" s="7"/>
    </row>
    <row r="126" spans="1:14" s="2" customFormat="1" ht="55.15" customHeight="1" x14ac:dyDescent="0.25">
      <c r="A126" s="59">
        <v>28</v>
      </c>
      <c r="B126" s="69" t="s">
        <v>36</v>
      </c>
      <c r="C126" s="73" t="s">
        <v>14</v>
      </c>
      <c r="D126" s="17" t="s">
        <v>4</v>
      </c>
      <c r="E126" s="11"/>
      <c r="F126" s="11"/>
      <c r="G126" s="11"/>
      <c r="H126" s="11"/>
      <c r="I126" s="11"/>
      <c r="J126" s="12"/>
      <c r="K126" s="12"/>
      <c r="L126" s="12"/>
      <c r="M126" s="75"/>
      <c r="N126" s="7"/>
    </row>
    <row r="127" spans="1:14" s="2" customFormat="1" ht="55.15" customHeight="1" x14ac:dyDescent="0.25">
      <c r="A127" s="60"/>
      <c r="B127" s="71"/>
      <c r="C127" s="73"/>
      <c r="D127" s="17" t="s">
        <v>5</v>
      </c>
      <c r="E127" s="11" t="s">
        <v>66</v>
      </c>
      <c r="F127" s="11" t="s">
        <v>62</v>
      </c>
      <c r="G127" s="11" t="s">
        <v>63</v>
      </c>
      <c r="H127" s="11" t="s">
        <v>64</v>
      </c>
      <c r="I127" s="11" t="s">
        <v>93</v>
      </c>
      <c r="J127" s="12">
        <f>1890200+1337418.69</f>
        <v>3227618.69</v>
      </c>
      <c r="K127" s="12">
        <v>1991600</v>
      </c>
      <c r="L127" s="12">
        <v>2006600</v>
      </c>
      <c r="M127" s="85"/>
      <c r="N127" s="7"/>
    </row>
    <row r="128" spans="1:14" s="2" customFormat="1" ht="55.15" customHeight="1" x14ac:dyDescent="0.25">
      <c r="A128" s="60"/>
      <c r="B128" s="71"/>
      <c r="C128" s="73"/>
      <c r="D128" s="18" t="s">
        <v>6</v>
      </c>
      <c r="E128" s="9"/>
      <c r="F128" s="9"/>
      <c r="G128" s="9"/>
      <c r="H128" s="9"/>
      <c r="I128" s="9"/>
      <c r="J128" s="12"/>
      <c r="K128" s="12"/>
      <c r="L128" s="12"/>
      <c r="M128" s="85"/>
      <c r="N128" s="7"/>
    </row>
    <row r="129" spans="1:39" s="2" customFormat="1" ht="55.15" customHeight="1" x14ac:dyDescent="0.25">
      <c r="A129" s="61"/>
      <c r="B129" s="71"/>
      <c r="C129" s="73"/>
      <c r="D129" s="13" t="s">
        <v>12</v>
      </c>
      <c r="E129" s="10"/>
      <c r="F129" s="10"/>
      <c r="G129" s="10"/>
      <c r="H129" s="10"/>
      <c r="I129" s="10"/>
      <c r="J129" s="4">
        <f t="shared" ref="J129:K129" si="44">J126+J127+J128</f>
        <v>3227618.69</v>
      </c>
      <c r="K129" s="4">
        <f t="shared" si="44"/>
        <v>1991600</v>
      </c>
      <c r="L129" s="4">
        <f t="shared" ref="L129" si="45">L126+L127+L128</f>
        <v>2006600</v>
      </c>
      <c r="M129" s="85"/>
      <c r="N129" s="7"/>
    </row>
    <row r="130" spans="1:39" s="2" customFormat="1" ht="55.15" customHeight="1" x14ac:dyDescent="0.25">
      <c r="A130" s="59">
        <v>29</v>
      </c>
      <c r="B130" s="69" t="s">
        <v>25</v>
      </c>
      <c r="C130" s="73" t="s">
        <v>13</v>
      </c>
      <c r="D130" s="18" t="s">
        <v>4</v>
      </c>
      <c r="E130" s="9" t="s">
        <v>66</v>
      </c>
      <c r="F130" s="9" t="s">
        <v>62</v>
      </c>
      <c r="G130" s="9" t="s">
        <v>63</v>
      </c>
      <c r="H130" s="9" t="s">
        <v>64</v>
      </c>
      <c r="I130" s="9" t="s">
        <v>145</v>
      </c>
      <c r="J130" s="12">
        <f>9122058+156542.01</f>
        <v>9278600.0099999998</v>
      </c>
      <c r="K130" s="12">
        <v>9122058</v>
      </c>
      <c r="L130" s="12">
        <v>9122058</v>
      </c>
      <c r="M130" s="75"/>
      <c r="N130" s="7"/>
    </row>
    <row r="131" spans="1:39" s="2" customFormat="1" ht="55.15" customHeight="1" x14ac:dyDescent="0.25">
      <c r="A131" s="60"/>
      <c r="B131" s="71"/>
      <c r="C131" s="73"/>
      <c r="D131" s="18" t="s">
        <v>5</v>
      </c>
      <c r="E131" s="9"/>
      <c r="F131" s="9"/>
      <c r="G131" s="9"/>
      <c r="H131" s="9"/>
      <c r="I131" s="9"/>
      <c r="J131" s="12"/>
      <c r="K131" s="12"/>
      <c r="L131" s="12"/>
      <c r="M131" s="85"/>
      <c r="N131" s="7"/>
    </row>
    <row r="132" spans="1:39" s="2" customFormat="1" ht="55.15" customHeight="1" x14ac:dyDescent="0.25">
      <c r="A132" s="60"/>
      <c r="B132" s="71"/>
      <c r="C132" s="73"/>
      <c r="D132" s="18" t="s">
        <v>6</v>
      </c>
      <c r="E132" s="9"/>
      <c r="F132" s="9"/>
      <c r="G132" s="9"/>
      <c r="H132" s="9"/>
      <c r="I132" s="9"/>
      <c r="J132" s="12"/>
      <c r="K132" s="12"/>
      <c r="L132" s="12"/>
      <c r="M132" s="85"/>
      <c r="N132" s="7"/>
    </row>
    <row r="133" spans="1:39" s="2" customFormat="1" ht="55.15" customHeight="1" x14ac:dyDescent="0.25">
      <c r="A133" s="61"/>
      <c r="B133" s="71"/>
      <c r="C133" s="73"/>
      <c r="D133" s="13" t="s">
        <v>7</v>
      </c>
      <c r="E133" s="10"/>
      <c r="F133" s="10"/>
      <c r="G133" s="10"/>
      <c r="H133" s="10"/>
      <c r="I133" s="10"/>
      <c r="J133" s="4">
        <f t="shared" ref="J133:K133" si="46">J131+J130+J132</f>
        <v>9278600.0099999998</v>
      </c>
      <c r="K133" s="4">
        <f t="shared" si="46"/>
        <v>9122058</v>
      </c>
      <c r="L133" s="4">
        <f t="shared" ref="L133" si="47">L131+L130+L132</f>
        <v>9122058</v>
      </c>
      <c r="M133" s="85"/>
      <c r="N133" s="7"/>
    </row>
    <row r="134" spans="1:39" s="2" customFormat="1" ht="55.15" customHeight="1" x14ac:dyDescent="0.25">
      <c r="A134" s="59">
        <v>30</v>
      </c>
      <c r="B134" s="66" t="s">
        <v>35</v>
      </c>
      <c r="C134" s="56" t="s">
        <v>11</v>
      </c>
      <c r="D134" s="17" t="s">
        <v>38</v>
      </c>
      <c r="E134" s="11" t="s">
        <v>66</v>
      </c>
      <c r="F134" s="11" t="s">
        <v>62</v>
      </c>
      <c r="G134" s="11" t="s">
        <v>63</v>
      </c>
      <c r="H134" s="11" t="s">
        <v>64</v>
      </c>
      <c r="I134" s="11" t="s">
        <v>76</v>
      </c>
      <c r="J134" s="12">
        <v>22676</v>
      </c>
      <c r="K134" s="12">
        <v>146800</v>
      </c>
      <c r="L134" s="12">
        <v>9158</v>
      </c>
      <c r="M134" s="56"/>
      <c r="N134" s="7"/>
    </row>
    <row r="135" spans="1:39" s="2" customFormat="1" ht="55.15" customHeight="1" x14ac:dyDescent="0.25">
      <c r="A135" s="60"/>
      <c r="B135" s="67"/>
      <c r="C135" s="57"/>
      <c r="D135" s="18" t="s">
        <v>4</v>
      </c>
      <c r="E135" s="9"/>
      <c r="F135" s="9"/>
      <c r="G135" s="9"/>
      <c r="H135" s="9"/>
      <c r="I135" s="9"/>
      <c r="J135" s="12"/>
      <c r="K135" s="12"/>
      <c r="L135" s="12"/>
      <c r="M135" s="57"/>
      <c r="N135" s="7"/>
    </row>
    <row r="136" spans="1:39" s="2" customFormat="1" ht="55.15" customHeight="1" x14ac:dyDescent="0.25">
      <c r="A136" s="60"/>
      <c r="B136" s="67"/>
      <c r="C136" s="57"/>
      <c r="D136" s="18" t="s">
        <v>5</v>
      </c>
      <c r="E136" s="9"/>
      <c r="F136" s="9"/>
      <c r="G136" s="9"/>
      <c r="H136" s="9"/>
      <c r="I136" s="9"/>
      <c r="J136" s="12"/>
      <c r="K136" s="12"/>
      <c r="L136" s="12"/>
      <c r="M136" s="57"/>
      <c r="N136" s="7"/>
    </row>
    <row r="137" spans="1:39" s="2" customFormat="1" ht="55.15" customHeight="1" x14ac:dyDescent="0.25">
      <c r="A137" s="60"/>
      <c r="B137" s="67"/>
      <c r="C137" s="57"/>
      <c r="D137" s="18" t="s">
        <v>6</v>
      </c>
      <c r="E137" s="9"/>
      <c r="F137" s="9"/>
      <c r="G137" s="9"/>
      <c r="H137" s="9"/>
      <c r="I137" s="9"/>
      <c r="J137" s="12"/>
      <c r="K137" s="12"/>
      <c r="L137" s="12"/>
      <c r="M137" s="57"/>
      <c r="N137" s="7"/>
    </row>
    <row r="138" spans="1:39" s="2" customFormat="1" ht="55.15" customHeight="1" x14ac:dyDescent="0.25">
      <c r="A138" s="61"/>
      <c r="B138" s="68"/>
      <c r="C138" s="58"/>
      <c r="D138" s="13" t="s">
        <v>7</v>
      </c>
      <c r="E138" s="10"/>
      <c r="F138" s="10"/>
      <c r="G138" s="10"/>
      <c r="H138" s="10"/>
      <c r="I138" s="10"/>
      <c r="J138" s="4">
        <f t="shared" ref="J138:K138" si="48">J135+J136+J137+J134</f>
        <v>22676</v>
      </c>
      <c r="K138" s="4">
        <f t="shared" si="48"/>
        <v>146800</v>
      </c>
      <c r="L138" s="4">
        <f>L135+L136+L137+L134</f>
        <v>9158</v>
      </c>
      <c r="M138" s="58"/>
      <c r="N138" s="7"/>
    </row>
    <row r="139" spans="1:39" s="2" customFormat="1" ht="55.15" customHeight="1" x14ac:dyDescent="0.25">
      <c r="A139" s="59">
        <v>31</v>
      </c>
      <c r="B139" s="62" t="s">
        <v>53</v>
      </c>
      <c r="C139" s="56" t="s">
        <v>21</v>
      </c>
      <c r="D139" s="17" t="s">
        <v>38</v>
      </c>
      <c r="E139" s="11" t="s">
        <v>66</v>
      </c>
      <c r="F139" s="11" t="s">
        <v>62</v>
      </c>
      <c r="G139" s="11" t="s">
        <v>63</v>
      </c>
      <c r="H139" s="11" t="s">
        <v>64</v>
      </c>
      <c r="I139" s="11" t="s">
        <v>107</v>
      </c>
      <c r="J139" s="4"/>
      <c r="K139" s="4"/>
      <c r="L139" s="4"/>
      <c r="M139" s="56">
        <v>12</v>
      </c>
      <c r="N139" s="7"/>
    </row>
    <row r="140" spans="1:39" s="2" customFormat="1" ht="55.15" customHeight="1" x14ac:dyDescent="0.25">
      <c r="A140" s="60"/>
      <c r="B140" s="63"/>
      <c r="C140" s="57"/>
      <c r="D140" s="18" t="s">
        <v>4</v>
      </c>
      <c r="E140" s="11" t="s">
        <v>66</v>
      </c>
      <c r="F140" s="11" t="s">
        <v>62</v>
      </c>
      <c r="G140" s="11" t="s">
        <v>63</v>
      </c>
      <c r="H140" s="11" t="s">
        <v>64</v>
      </c>
      <c r="I140" s="11" t="s">
        <v>107</v>
      </c>
      <c r="J140" s="12">
        <v>1934982</v>
      </c>
      <c r="K140" s="12">
        <v>1934982</v>
      </c>
      <c r="L140" s="12">
        <v>1934982</v>
      </c>
      <c r="M140" s="57"/>
      <c r="N140" s="7"/>
    </row>
    <row r="141" spans="1:39" s="2" customFormat="1" ht="55.15" customHeight="1" x14ac:dyDescent="0.25">
      <c r="A141" s="60"/>
      <c r="B141" s="63"/>
      <c r="C141" s="57"/>
      <c r="D141" s="18" t="s">
        <v>5</v>
      </c>
      <c r="E141" s="11" t="s">
        <v>66</v>
      </c>
      <c r="F141" s="11" t="s">
        <v>62</v>
      </c>
      <c r="G141" s="11" t="s">
        <v>63</v>
      </c>
      <c r="H141" s="11" t="s">
        <v>64</v>
      </c>
      <c r="I141" s="11" t="s">
        <v>107</v>
      </c>
      <c r="J141" s="12">
        <v>773992.8</v>
      </c>
      <c r="K141" s="12">
        <v>773992.8</v>
      </c>
      <c r="L141" s="12">
        <v>773992.8</v>
      </c>
      <c r="M141" s="57"/>
      <c r="N141" s="7"/>
    </row>
    <row r="142" spans="1:39" s="2" customFormat="1" ht="55.15" customHeight="1" x14ac:dyDescent="0.25">
      <c r="A142" s="60"/>
      <c r="B142" s="63"/>
      <c r="C142" s="57"/>
      <c r="D142" s="18" t="s">
        <v>6</v>
      </c>
      <c r="E142" s="11" t="s">
        <v>66</v>
      </c>
      <c r="F142" s="11" t="s">
        <v>62</v>
      </c>
      <c r="G142" s="11" t="s">
        <v>63</v>
      </c>
      <c r="H142" s="11" t="s">
        <v>64</v>
      </c>
      <c r="I142" s="11" t="s">
        <v>107</v>
      </c>
      <c r="J142" s="12"/>
      <c r="K142" s="12"/>
      <c r="L142" s="12"/>
      <c r="M142" s="57"/>
      <c r="N142" s="7"/>
    </row>
    <row r="143" spans="1:39" s="2" customFormat="1" ht="55.15" customHeight="1" x14ac:dyDescent="0.25">
      <c r="A143" s="61"/>
      <c r="B143" s="64"/>
      <c r="C143" s="58"/>
      <c r="D143" s="13" t="s">
        <v>7</v>
      </c>
      <c r="E143" s="10"/>
      <c r="F143" s="10"/>
      <c r="G143" s="10"/>
      <c r="H143" s="10"/>
      <c r="I143" s="10"/>
      <c r="J143" s="4">
        <f t="shared" ref="J143:L143" si="49">J140+J141+J142+J139</f>
        <v>2708974.8</v>
      </c>
      <c r="K143" s="4">
        <f t="shared" si="49"/>
        <v>2708974.8</v>
      </c>
      <c r="L143" s="4">
        <f t="shared" si="49"/>
        <v>2708974.8</v>
      </c>
      <c r="M143" s="58"/>
      <c r="N143" s="7"/>
    </row>
    <row r="144" spans="1:39" s="41" customFormat="1" ht="55.15" customHeight="1" x14ac:dyDescent="0.25">
      <c r="A144" s="50">
        <v>32</v>
      </c>
      <c r="B144" s="53" t="s">
        <v>156</v>
      </c>
      <c r="C144" s="56" t="s">
        <v>11</v>
      </c>
      <c r="D144" s="39" t="s">
        <v>38</v>
      </c>
      <c r="E144" s="40" t="s">
        <v>66</v>
      </c>
      <c r="F144" s="40" t="s">
        <v>62</v>
      </c>
      <c r="G144" s="40" t="s">
        <v>63</v>
      </c>
      <c r="H144" s="40" t="s">
        <v>64</v>
      </c>
      <c r="I144" s="40"/>
      <c r="J144" s="4"/>
      <c r="K144" s="4"/>
      <c r="L144" s="4"/>
      <c r="M144" s="56">
        <v>12</v>
      </c>
      <c r="N144" s="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s="41" customFormat="1" ht="55.15" customHeight="1" x14ac:dyDescent="0.25">
      <c r="A145" s="51"/>
      <c r="B145" s="54"/>
      <c r="C145" s="57"/>
      <c r="D145" s="42" t="s">
        <v>4</v>
      </c>
      <c r="E145" s="40" t="s">
        <v>66</v>
      </c>
      <c r="F145" s="40" t="s">
        <v>62</v>
      </c>
      <c r="G145" s="40" t="s">
        <v>63</v>
      </c>
      <c r="H145" s="40" t="s">
        <v>64</v>
      </c>
      <c r="I145" s="40"/>
      <c r="J145" s="12"/>
      <c r="K145" s="12"/>
      <c r="L145" s="12"/>
      <c r="M145" s="57"/>
      <c r="N145" s="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s="41" customFormat="1" ht="55.15" customHeight="1" x14ac:dyDescent="0.25">
      <c r="A146" s="51"/>
      <c r="B146" s="54"/>
      <c r="C146" s="57"/>
      <c r="D146" s="42" t="s">
        <v>5</v>
      </c>
      <c r="E146" s="40" t="s">
        <v>66</v>
      </c>
      <c r="F146" s="40" t="s">
        <v>62</v>
      </c>
      <c r="G146" s="40" t="s">
        <v>63</v>
      </c>
      <c r="H146" s="40" t="s">
        <v>64</v>
      </c>
      <c r="I146" s="40" t="s">
        <v>155</v>
      </c>
      <c r="J146" s="12">
        <v>55000</v>
      </c>
      <c r="K146" s="12"/>
      <c r="L146" s="12"/>
      <c r="M146" s="57"/>
      <c r="N146" s="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s="41" customFormat="1" ht="55.15" customHeight="1" x14ac:dyDescent="0.25">
      <c r="A147" s="51"/>
      <c r="B147" s="54"/>
      <c r="C147" s="57"/>
      <c r="D147" s="42" t="s">
        <v>6</v>
      </c>
      <c r="E147" s="40" t="s">
        <v>66</v>
      </c>
      <c r="F147" s="40" t="s">
        <v>62</v>
      </c>
      <c r="G147" s="40" t="s">
        <v>63</v>
      </c>
      <c r="H147" s="40" t="s">
        <v>64</v>
      </c>
      <c r="I147" s="40"/>
      <c r="J147" s="12"/>
      <c r="K147" s="12"/>
      <c r="L147" s="12"/>
      <c r="M147" s="57"/>
      <c r="N147" s="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s="41" customFormat="1" ht="42.75" customHeight="1" x14ac:dyDescent="0.25">
      <c r="A148" s="52"/>
      <c r="B148" s="55"/>
      <c r="C148" s="58"/>
      <c r="D148" s="43" t="s">
        <v>7</v>
      </c>
      <c r="E148" s="44"/>
      <c r="F148" s="44"/>
      <c r="G148" s="44"/>
      <c r="H148" s="44"/>
      <c r="I148" s="44"/>
      <c r="J148" s="4">
        <f t="shared" ref="J148:L148" si="50">J145+J146+J147+J144</f>
        <v>55000</v>
      </c>
      <c r="K148" s="4">
        <f t="shared" si="50"/>
        <v>0</v>
      </c>
      <c r="L148" s="4">
        <f t="shared" si="50"/>
        <v>0</v>
      </c>
      <c r="M148" s="58"/>
      <c r="N148" s="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s="2" customFormat="1" ht="55.15" customHeight="1" x14ac:dyDescent="0.25">
      <c r="A149" s="59">
        <v>33</v>
      </c>
      <c r="B149" s="69" t="s">
        <v>15</v>
      </c>
      <c r="C149" s="73" t="s">
        <v>13</v>
      </c>
      <c r="D149" s="18" t="s">
        <v>4</v>
      </c>
      <c r="E149" s="9"/>
      <c r="F149" s="9"/>
      <c r="G149" s="9"/>
      <c r="H149" s="9"/>
      <c r="I149" s="9"/>
      <c r="J149" s="12"/>
      <c r="K149" s="12"/>
      <c r="L149" s="12"/>
      <c r="M149" s="75"/>
      <c r="N149" s="7"/>
    </row>
    <row r="150" spans="1:39" s="2" customFormat="1" ht="55.15" customHeight="1" x14ac:dyDescent="0.25">
      <c r="A150" s="60"/>
      <c r="B150" s="71"/>
      <c r="C150" s="73"/>
      <c r="D150" s="18" t="s">
        <v>5</v>
      </c>
      <c r="E150" s="9" t="s">
        <v>66</v>
      </c>
      <c r="F150" s="9" t="s">
        <v>62</v>
      </c>
      <c r="G150" s="9" t="s">
        <v>63</v>
      </c>
      <c r="H150" s="9" t="s">
        <v>108</v>
      </c>
      <c r="I150" s="9" t="s">
        <v>114</v>
      </c>
      <c r="J150" s="12">
        <v>20000</v>
      </c>
      <c r="K150" s="12">
        <v>20000</v>
      </c>
      <c r="L150" s="12">
        <v>20000</v>
      </c>
      <c r="M150" s="75"/>
      <c r="N150" s="7"/>
    </row>
    <row r="151" spans="1:39" s="2" customFormat="1" ht="55.15" customHeight="1" x14ac:dyDescent="0.25">
      <c r="A151" s="60"/>
      <c r="B151" s="71"/>
      <c r="C151" s="73"/>
      <c r="D151" s="18" t="s">
        <v>6</v>
      </c>
      <c r="E151" s="9"/>
      <c r="F151" s="9"/>
      <c r="G151" s="9"/>
      <c r="H151" s="9"/>
      <c r="I151" s="9"/>
      <c r="J151" s="12"/>
      <c r="K151" s="12"/>
      <c r="L151" s="12"/>
      <c r="M151" s="75"/>
      <c r="N151" s="7"/>
    </row>
    <row r="152" spans="1:39" s="2" customFormat="1" ht="55.15" customHeight="1" x14ac:dyDescent="0.25">
      <c r="A152" s="61"/>
      <c r="B152" s="71"/>
      <c r="C152" s="73"/>
      <c r="D152" s="13" t="s">
        <v>7</v>
      </c>
      <c r="E152" s="10"/>
      <c r="F152" s="10"/>
      <c r="G152" s="10"/>
      <c r="H152" s="10"/>
      <c r="I152" s="10"/>
      <c r="J152" s="4">
        <f t="shared" ref="J152:K152" si="51">J149+J150+J151</f>
        <v>20000</v>
      </c>
      <c r="K152" s="4">
        <f t="shared" si="51"/>
        <v>20000</v>
      </c>
      <c r="L152" s="4">
        <f t="shared" ref="L152" si="52">L149+L150+L151</f>
        <v>20000</v>
      </c>
      <c r="M152" s="75"/>
      <c r="N152" s="7"/>
    </row>
    <row r="153" spans="1:39" s="2" customFormat="1" ht="55.15" customHeight="1" x14ac:dyDescent="0.25">
      <c r="A153" s="59">
        <v>34</v>
      </c>
      <c r="B153" s="69" t="s">
        <v>51</v>
      </c>
      <c r="C153" s="73" t="s">
        <v>37</v>
      </c>
      <c r="D153" s="18" t="s">
        <v>4</v>
      </c>
      <c r="E153" s="9"/>
      <c r="F153" s="9"/>
      <c r="G153" s="9"/>
      <c r="H153" s="9"/>
      <c r="I153" s="9"/>
      <c r="J153" s="12"/>
      <c r="K153" s="12"/>
      <c r="L153" s="12"/>
      <c r="M153" s="56" t="s">
        <v>115</v>
      </c>
      <c r="N153" s="7"/>
    </row>
    <row r="154" spans="1:39" s="2" customFormat="1" ht="55.15" customHeight="1" x14ac:dyDescent="0.25">
      <c r="A154" s="60"/>
      <c r="B154" s="71"/>
      <c r="C154" s="73"/>
      <c r="D154" s="18" t="s">
        <v>5</v>
      </c>
      <c r="E154" s="9" t="s">
        <v>66</v>
      </c>
      <c r="F154" s="9" t="s">
        <v>62</v>
      </c>
      <c r="G154" s="9" t="s">
        <v>63</v>
      </c>
      <c r="H154" s="9" t="s">
        <v>108</v>
      </c>
      <c r="I154" s="9" t="s">
        <v>110</v>
      </c>
      <c r="J154" s="12">
        <v>8000</v>
      </c>
      <c r="K154" s="12">
        <v>8000</v>
      </c>
      <c r="L154" s="12">
        <v>8000</v>
      </c>
      <c r="M154" s="57"/>
      <c r="N154" s="7"/>
    </row>
    <row r="155" spans="1:39" s="2" customFormat="1" ht="55.15" customHeight="1" x14ac:dyDescent="0.25">
      <c r="A155" s="60"/>
      <c r="B155" s="71"/>
      <c r="C155" s="73"/>
      <c r="D155" s="18" t="s">
        <v>6</v>
      </c>
      <c r="E155" s="9"/>
      <c r="F155" s="9"/>
      <c r="G155" s="9"/>
      <c r="H155" s="9"/>
      <c r="I155" s="9"/>
      <c r="J155" s="12"/>
      <c r="K155" s="12"/>
      <c r="L155" s="12"/>
      <c r="M155" s="57"/>
      <c r="N155" s="7"/>
    </row>
    <row r="156" spans="1:39" s="2" customFormat="1" ht="55.15" customHeight="1" x14ac:dyDescent="0.25">
      <c r="A156" s="61"/>
      <c r="B156" s="71"/>
      <c r="C156" s="73"/>
      <c r="D156" s="13" t="s">
        <v>7</v>
      </c>
      <c r="E156" s="10"/>
      <c r="F156" s="10"/>
      <c r="G156" s="10"/>
      <c r="H156" s="10"/>
      <c r="I156" s="10"/>
      <c r="J156" s="4">
        <f t="shared" ref="J156:K156" si="53">J153+J154+J155</f>
        <v>8000</v>
      </c>
      <c r="K156" s="4">
        <f t="shared" si="53"/>
        <v>8000</v>
      </c>
      <c r="L156" s="4">
        <f t="shared" ref="L156" si="54">L153+L154+L155</f>
        <v>8000</v>
      </c>
      <c r="M156" s="58"/>
      <c r="N156" s="7"/>
    </row>
    <row r="157" spans="1:39" s="2" customFormat="1" ht="55.15" customHeight="1" x14ac:dyDescent="0.25">
      <c r="A157" s="59">
        <v>35</v>
      </c>
      <c r="B157" s="69" t="s">
        <v>91</v>
      </c>
      <c r="C157" s="73" t="s">
        <v>11</v>
      </c>
      <c r="D157" s="18" t="s">
        <v>4</v>
      </c>
      <c r="E157" s="9"/>
      <c r="F157" s="9"/>
      <c r="G157" s="9"/>
      <c r="H157" s="9"/>
      <c r="I157" s="9"/>
      <c r="J157" s="12"/>
      <c r="K157" s="12"/>
      <c r="L157" s="12"/>
      <c r="M157" s="75"/>
      <c r="N157" s="7"/>
    </row>
    <row r="158" spans="1:39" s="2" customFormat="1" ht="55.15" customHeight="1" x14ac:dyDescent="0.25">
      <c r="A158" s="60"/>
      <c r="B158" s="71"/>
      <c r="C158" s="73"/>
      <c r="D158" s="18" t="s">
        <v>5</v>
      </c>
      <c r="E158" s="9" t="s">
        <v>66</v>
      </c>
      <c r="F158" s="9" t="s">
        <v>62</v>
      </c>
      <c r="G158" s="9" t="s">
        <v>63</v>
      </c>
      <c r="H158" s="9" t="s">
        <v>108</v>
      </c>
      <c r="I158" s="9" t="s">
        <v>92</v>
      </c>
      <c r="J158" s="12">
        <v>70000</v>
      </c>
      <c r="K158" s="12"/>
      <c r="L158" s="12"/>
      <c r="M158" s="75"/>
      <c r="N158" s="7"/>
    </row>
    <row r="159" spans="1:39" s="2" customFormat="1" ht="55.15" customHeight="1" x14ac:dyDescent="0.25">
      <c r="A159" s="60"/>
      <c r="B159" s="71"/>
      <c r="C159" s="73"/>
      <c r="D159" s="18" t="s">
        <v>6</v>
      </c>
      <c r="E159" s="9"/>
      <c r="F159" s="9"/>
      <c r="G159" s="9"/>
      <c r="H159" s="9"/>
      <c r="I159" s="9"/>
      <c r="J159" s="12"/>
      <c r="K159" s="12"/>
      <c r="L159" s="12"/>
      <c r="M159" s="75"/>
      <c r="N159" s="7"/>
    </row>
    <row r="160" spans="1:39" s="2" customFormat="1" ht="55.15" customHeight="1" x14ac:dyDescent="0.25">
      <c r="A160" s="61"/>
      <c r="B160" s="71"/>
      <c r="C160" s="73"/>
      <c r="D160" s="13" t="s">
        <v>7</v>
      </c>
      <c r="E160" s="10"/>
      <c r="F160" s="10"/>
      <c r="G160" s="10"/>
      <c r="H160" s="10"/>
      <c r="I160" s="10"/>
      <c r="J160" s="4">
        <f t="shared" ref="J160:K160" si="55">J158+J157+J159</f>
        <v>70000</v>
      </c>
      <c r="K160" s="4">
        <f t="shared" si="55"/>
        <v>0</v>
      </c>
      <c r="L160" s="4">
        <f t="shared" ref="L160" si="56">L158+L157+L159</f>
        <v>0</v>
      </c>
      <c r="M160" s="75"/>
      <c r="N160" s="7"/>
    </row>
    <row r="161" spans="1:14" s="2" customFormat="1" ht="55.15" customHeight="1" x14ac:dyDescent="0.25">
      <c r="A161" s="59">
        <v>36</v>
      </c>
      <c r="B161" s="69" t="s">
        <v>44</v>
      </c>
      <c r="C161" s="73" t="s">
        <v>11</v>
      </c>
      <c r="D161" s="18" t="s">
        <v>4</v>
      </c>
      <c r="E161" s="9"/>
      <c r="F161" s="9"/>
      <c r="G161" s="9"/>
      <c r="H161" s="9"/>
      <c r="I161" s="9"/>
      <c r="J161" s="12"/>
      <c r="K161" s="12"/>
      <c r="L161" s="12"/>
      <c r="M161" s="75"/>
      <c r="N161" s="7"/>
    </row>
    <row r="162" spans="1:14" s="2" customFormat="1" ht="55.15" customHeight="1" x14ac:dyDescent="0.25">
      <c r="A162" s="60"/>
      <c r="B162" s="71"/>
      <c r="C162" s="73"/>
      <c r="D162" s="18" t="s">
        <v>5</v>
      </c>
      <c r="E162" s="9" t="s">
        <v>66</v>
      </c>
      <c r="F162" s="9" t="s">
        <v>62</v>
      </c>
      <c r="G162" s="9" t="s">
        <v>63</v>
      </c>
      <c r="H162" s="9" t="s">
        <v>108</v>
      </c>
      <c r="I162" s="9" t="s">
        <v>111</v>
      </c>
      <c r="J162" s="12">
        <v>27000</v>
      </c>
      <c r="K162" s="12">
        <v>27000</v>
      </c>
      <c r="L162" s="12">
        <v>27000</v>
      </c>
      <c r="M162" s="75"/>
      <c r="N162" s="7"/>
    </row>
    <row r="163" spans="1:14" s="2" customFormat="1" ht="55.15" customHeight="1" x14ac:dyDescent="0.25">
      <c r="A163" s="60"/>
      <c r="B163" s="71"/>
      <c r="C163" s="73"/>
      <c r="D163" s="18" t="s">
        <v>6</v>
      </c>
      <c r="E163" s="9"/>
      <c r="F163" s="9"/>
      <c r="G163" s="9"/>
      <c r="H163" s="9"/>
      <c r="I163" s="9"/>
      <c r="J163" s="12"/>
      <c r="K163" s="12"/>
      <c r="L163" s="12"/>
      <c r="M163" s="75"/>
      <c r="N163" s="7"/>
    </row>
    <row r="164" spans="1:14" s="2" customFormat="1" ht="55.15" customHeight="1" x14ac:dyDescent="0.25">
      <c r="A164" s="61"/>
      <c r="B164" s="71"/>
      <c r="C164" s="73"/>
      <c r="D164" s="13" t="s">
        <v>7</v>
      </c>
      <c r="E164" s="10"/>
      <c r="F164" s="10"/>
      <c r="G164" s="10"/>
      <c r="H164" s="10"/>
      <c r="I164" s="10"/>
      <c r="J164" s="4">
        <f t="shared" ref="J164:K164" si="57">J162+J161+J163</f>
        <v>27000</v>
      </c>
      <c r="K164" s="4">
        <f t="shared" si="57"/>
        <v>27000</v>
      </c>
      <c r="L164" s="4">
        <f t="shared" ref="L164" si="58">L162+L161+L163</f>
        <v>27000</v>
      </c>
      <c r="M164" s="75"/>
      <c r="N164" s="7"/>
    </row>
    <row r="165" spans="1:14" s="2" customFormat="1" ht="55.15" customHeight="1" x14ac:dyDescent="0.25">
      <c r="A165" s="59">
        <v>37</v>
      </c>
      <c r="B165" s="69" t="s">
        <v>164</v>
      </c>
      <c r="C165" s="73" t="s">
        <v>11</v>
      </c>
      <c r="D165" s="18" t="s">
        <v>4</v>
      </c>
      <c r="E165" s="9"/>
      <c r="F165" s="9"/>
      <c r="G165" s="9"/>
      <c r="H165" s="9"/>
      <c r="I165" s="9"/>
      <c r="J165" s="12"/>
      <c r="K165" s="12"/>
      <c r="L165" s="12"/>
      <c r="M165" s="75"/>
      <c r="N165" s="7"/>
    </row>
    <row r="166" spans="1:14" s="2" customFormat="1" ht="55.15" customHeight="1" x14ac:dyDescent="0.25">
      <c r="A166" s="60"/>
      <c r="B166" s="70"/>
      <c r="C166" s="73"/>
      <c r="D166" s="18" t="s">
        <v>5</v>
      </c>
      <c r="E166" s="9" t="s">
        <v>66</v>
      </c>
      <c r="F166" s="9" t="s">
        <v>62</v>
      </c>
      <c r="G166" s="9" t="s">
        <v>63</v>
      </c>
      <c r="H166" s="9" t="s">
        <v>64</v>
      </c>
      <c r="I166" s="9" t="s">
        <v>126</v>
      </c>
      <c r="J166" s="12">
        <v>51430</v>
      </c>
      <c r="K166" s="12"/>
      <c r="L166" s="12"/>
      <c r="M166" s="85"/>
      <c r="N166" s="7"/>
    </row>
    <row r="167" spans="1:14" s="2" customFormat="1" ht="55.15" customHeight="1" x14ac:dyDescent="0.25">
      <c r="A167" s="60"/>
      <c r="B167" s="70"/>
      <c r="C167" s="73"/>
      <c r="D167" s="18" t="s">
        <v>6</v>
      </c>
      <c r="E167" s="9"/>
      <c r="F167" s="9"/>
      <c r="G167" s="9"/>
      <c r="H167" s="9"/>
      <c r="I167" s="9"/>
      <c r="J167" s="12"/>
      <c r="K167" s="12"/>
      <c r="L167" s="12"/>
      <c r="M167" s="85"/>
      <c r="N167" s="7"/>
    </row>
    <row r="168" spans="1:14" s="2" customFormat="1" ht="55.15" customHeight="1" x14ac:dyDescent="0.25">
      <c r="A168" s="61"/>
      <c r="B168" s="70"/>
      <c r="C168" s="73"/>
      <c r="D168" s="13" t="s">
        <v>7</v>
      </c>
      <c r="E168" s="10"/>
      <c r="F168" s="10"/>
      <c r="G168" s="10"/>
      <c r="H168" s="10"/>
      <c r="I168" s="10"/>
      <c r="J168" s="4">
        <f t="shared" ref="J168:K168" si="59">J166+J165+J167</f>
        <v>51430</v>
      </c>
      <c r="K168" s="4">
        <f t="shared" si="59"/>
        <v>0</v>
      </c>
      <c r="L168" s="4">
        <f t="shared" ref="L168" si="60">L166+L165+L167</f>
        <v>0</v>
      </c>
      <c r="M168" s="85"/>
      <c r="N168" s="7"/>
    </row>
    <row r="169" spans="1:14" s="2" customFormat="1" ht="55.15" hidden="1" customHeight="1" x14ac:dyDescent="0.25">
      <c r="A169" s="59">
        <v>37</v>
      </c>
      <c r="B169" s="69" t="s">
        <v>42</v>
      </c>
      <c r="C169" s="73" t="s">
        <v>11</v>
      </c>
      <c r="D169" s="18" t="s">
        <v>4</v>
      </c>
      <c r="E169" s="9"/>
      <c r="F169" s="9"/>
      <c r="G169" s="9"/>
      <c r="H169" s="9"/>
      <c r="I169" s="9"/>
      <c r="J169" s="12"/>
      <c r="K169" s="12"/>
      <c r="L169" s="12"/>
      <c r="M169" s="58"/>
      <c r="N169" s="7"/>
    </row>
    <row r="170" spans="1:14" s="2" customFormat="1" ht="55.15" hidden="1" customHeight="1" x14ac:dyDescent="0.25">
      <c r="A170" s="60"/>
      <c r="B170" s="70"/>
      <c r="C170" s="73"/>
      <c r="D170" s="18" t="s">
        <v>5</v>
      </c>
      <c r="E170" s="9" t="s">
        <v>66</v>
      </c>
      <c r="F170" s="9" t="s">
        <v>62</v>
      </c>
      <c r="G170" s="9" t="s">
        <v>63</v>
      </c>
      <c r="H170" s="9" t="s">
        <v>108</v>
      </c>
      <c r="I170" s="9" t="s">
        <v>109</v>
      </c>
      <c r="J170" s="12"/>
      <c r="K170" s="12"/>
      <c r="L170" s="12"/>
      <c r="M170" s="85"/>
      <c r="N170" s="7"/>
    </row>
    <row r="171" spans="1:14" s="2" customFormat="1" ht="55.15" hidden="1" customHeight="1" x14ac:dyDescent="0.25">
      <c r="A171" s="60"/>
      <c r="B171" s="70"/>
      <c r="C171" s="73"/>
      <c r="D171" s="18" t="s">
        <v>6</v>
      </c>
      <c r="E171" s="9"/>
      <c r="F171" s="9"/>
      <c r="G171" s="9"/>
      <c r="H171" s="9"/>
      <c r="I171" s="9"/>
      <c r="J171" s="12"/>
      <c r="K171" s="12"/>
      <c r="L171" s="12"/>
      <c r="M171" s="85"/>
      <c r="N171" s="7"/>
    </row>
    <row r="172" spans="1:14" s="2" customFormat="1" ht="55.15" hidden="1" customHeight="1" x14ac:dyDescent="0.25">
      <c r="A172" s="61"/>
      <c r="B172" s="70"/>
      <c r="C172" s="73"/>
      <c r="D172" s="13" t="s">
        <v>7</v>
      </c>
      <c r="E172" s="10"/>
      <c r="F172" s="10"/>
      <c r="G172" s="10"/>
      <c r="H172" s="10"/>
      <c r="I172" s="10"/>
      <c r="J172" s="4">
        <f t="shared" ref="J172:K172" si="61">J170+J169+J171</f>
        <v>0</v>
      </c>
      <c r="K172" s="4">
        <f t="shared" si="61"/>
        <v>0</v>
      </c>
      <c r="L172" s="4">
        <f t="shared" ref="L172" si="62">L170+L169+L171</f>
        <v>0</v>
      </c>
      <c r="M172" s="85"/>
      <c r="N172" s="7"/>
    </row>
    <row r="173" spans="1:14" s="2" customFormat="1" ht="55.15" customHeight="1" x14ac:dyDescent="0.25">
      <c r="A173" s="59">
        <v>38</v>
      </c>
      <c r="B173" s="69" t="s">
        <v>101</v>
      </c>
      <c r="C173" s="73" t="s">
        <v>11</v>
      </c>
      <c r="D173" s="18" t="s">
        <v>4</v>
      </c>
      <c r="E173" s="9"/>
      <c r="F173" s="9"/>
      <c r="G173" s="9"/>
      <c r="H173" s="9"/>
      <c r="I173" s="9"/>
      <c r="J173" s="12"/>
      <c r="K173" s="12"/>
      <c r="L173" s="12"/>
      <c r="M173" s="75"/>
      <c r="N173" s="7"/>
    </row>
    <row r="174" spans="1:14" s="2" customFormat="1" ht="55.15" customHeight="1" x14ac:dyDescent="0.25">
      <c r="A174" s="60"/>
      <c r="B174" s="70"/>
      <c r="C174" s="73"/>
      <c r="D174" s="18" t="s">
        <v>5</v>
      </c>
      <c r="E174" s="9" t="s">
        <v>66</v>
      </c>
      <c r="F174" s="9" t="s">
        <v>62</v>
      </c>
      <c r="G174" s="9" t="s">
        <v>63</v>
      </c>
      <c r="H174" s="9" t="s">
        <v>64</v>
      </c>
      <c r="I174" s="9" t="s">
        <v>102</v>
      </c>
      <c r="J174" s="12">
        <v>110000</v>
      </c>
      <c r="K174" s="12">
        <v>110000</v>
      </c>
      <c r="L174" s="12">
        <v>110000</v>
      </c>
      <c r="M174" s="85"/>
      <c r="N174" s="7"/>
    </row>
    <row r="175" spans="1:14" s="2" customFormat="1" ht="55.15" customHeight="1" x14ac:dyDescent="0.25">
      <c r="A175" s="60"/>
      <c r="B175" s="70"/>
      <c r="C175" s="73"/>
      <c r="D175" s="18" t="s">
        <v>6</v>
      </c>
      <c r="E175" s="9"/>
      <c r="F175" s="9"/>
      <c r="G175" s="9"/>
      <c r="H175" s="9"/>
      <c r="I175" s="9"/>
      <c r="J175" s="12"/>
      <c r="K175" s="12"/>
      <c r="L175" s="12"/>
      <c r="M175" s="85"/>
      <c r="N175" s="7"/>
    </row>
    <row r="176" spans="1:14" s="2" customFormat="1" ht="55.15" customHeight="1" x14ac:dyDescent="0.25">
      <c r="A176" s="61"/>
      <c r="B176" s="70"/>
      <c r="C176" s="73"/>
      <c r="D176" s="13" t="s">
        <v>7</v>
      </c>
      <c r="E176" s="10"/>
      <c r="F176" s="10"/>
      <c r="G176" s="10"/>
      <c r="H176" s="10"/>
      <c r="I176" s="10"/>
      <c r="J176" s="4">
        <f t="shared" ref="J176:K176" si="63">J174+J173+J175</f>
        <v>110000</v>
      </c>
      <c r="K176" s="4">
        <f t="shared" si="63"/>
        <v>110000</v>
      </c>
      <c r="L176" s="4">
        <f t="shared" ref="L176" si="64">L174+L173+L175</f>
        <v>110000</v>
      </c>
      <c r="M176" s="85"/>
      <c r="N176" s="7"/>
    </row>
    <row r="177" spans="1:14" s="2" customFormat="1" ht="55.15" customHeight="1" x14ac:dyDescent="0.25">
      <c r="A177" s="59">
        <v>39</v>
      </c>
      <c r="B177" s="66" t="s">
        <v>43</v>
      </c>
      <c r="C177" s="56" t="s">
        <v>11</v>
      </c>
      <c r="D177" s="17" t="s">
        <v>38</v>
      </c>
      <c r="E177" s="11" t="s">
        <v>66</v>
      </c>
      <c r="F177" s="11" t="s">
        <v>62</v>
      </c>
      <c r="G177" s="11" t="s">
        <v>63</v>
      </c>
      <c r="H177" s="11" t="s">
        <v>64</v>
      </c>
      <c r="I177" s="11" t="s">
        <v>75</v>
      </c>
      <c r="J177" s="12">
        <f>1199283+28344</f>
        <v>1227627</v>
      </c>
      <c r="K177" s="12">
        <v>1211279</v>
      </c>
      <c r="L177" s="12">
        <v>1257577</v>
      </c>
      <c r="M177" s="76"/>
      <c r="N177" s="7"/>
    </row>
    <row r="178" spans="1:14" s="2" customFormat="1" ht="55.15" customHeight="1" x14ac:dyDescent="0.25">
      <c r="A178" s="60"/>
      <c r="B178" s="67"/>
      <c r="C178" s="57"/>
      <c r="D178" s="18" t="s">
        <v>4</v>
      </c>
      <c r="E178" s="9"/>
      <c r="F178" s="9"/>
      <c r="G178" s="9"/>
      <c r="H178" s="9"/>
      <c r="I178" s="9"/>
      <c r="J178" s="12"/>
      <c r="K178" s="12"/>
      <c r="L178" s="12"/>
      <c r="M178" s="77"/>
      <c r="N178" s="7"/>
    </row>
    <row r="179" spans="1:14" s="2" customFormat="1" ht="55.15" customHeight="1" x14ac:dyDescent="0.25">
      <c r="A179" s="60"/>
      <c r="B179" s="67"/>
      <c r="C179" s="57"/>
      <c r="D179" s="18" t="s">
        <v>5</v>
      </c>
      <c r="E179" s="9"/>
      <c r="F179" s="9"/>
      <c r="G179" s="9"/>
      <c r="H179" s="9"/>
      <c r="I179" s="9"/>
      <c r="J179" s="12"/>
      <c r="K179" s="12"/>
      <c r="L179" s="12"/>
      <c r="M179" s="77"/>
      <c r="N179" s="7"/>
    </row>
    <row r="180" spans="1:14" s="2" customFormat="1" ht="55.15" customHeight="1" x14ac:dyDescent="0.25">
      <c r="A180" s="60"/>
      <c r="B180" s="67"/>
      <c r="C180" s="57"/>
      <c r="D180" s="18" t="s">
        <v>6</v>
      </c>
      <c r="E180" s="9"/>
      <c r="F180" s="9"/>
      <c r="G180" s="9"/>
      <c r="H180" s="9"/>
      <c r="I180" s="9"/>
      <c r="J180" s="12"/>
      <c r="K180" s="12"/>
      <c r="L180" s="12"/>
      <c r="M180" s="77"/>
      <c r="N180" s="7"/>
    </row>
    <row r="181" spans="1:14" s="2" customFormat="1" ht="55.15" customHeight="1" x14ac:dyDescent="0.25">
      <c r="A181" s="61"/>
      <c r="B181" s="68"/>
      <c r="C181" s="58"/>
      <c r="D181" s="13" t="s">
        <v>7</v>
      </c>
      <c r="E181" s="10"/>
      <c r="F181" s="10"/>
      <c r="G181" s="10"/>
      <c r="H181" s="10"/>
      <c r="I181" s="10"/>
      <c r="J181" s="4">
        <f t="shared" ref="J181:K181" si="65">J179+J178+J180+J177</f>
        <v>1227627</v>
      </c>
      <c r="K181" s="4">
        <f t="shared" si="65"/>
        <v>1211279</v>
      </c>
      <c r="L181" s="4">
        <f t="shared" ref="L181" si="66">L179+L178+L180+L177</f>
        <v>1257577</v>
      </c>
      <c r="M181" s="78"/>
      <c r="N181" s="7"/>
    </row>
    <row r="182" spans="1:14" s="2" customFormat="1" ht="96" customHeight="1" x14ac:dyDescent="0.25">
      <c r="A182" s="59">
        <v>40</v>
      </c>
      <c r="B182" s="69" t="s">
        <v>103</v>
      </c>
      <c r="C182" s="73" t="s">
        <v>11</v>
      </c>
      <c r="D182" s="18" t="s">
        <v>4</v>
      </c>
      <c r="E182" s="9"/>
      <c r="F182" s="9"/>
      <c r="G182" s="9"/>
      <c r="H182" s="9"/>
      <c r="I182" s="9"/>
      <c r="J182" s="12"/>
      <c r="K182" s="12"/>
      <c r="L182" s="12"/>
      <c r="M182" s="75"/>
      <c r="N182" s="7"/>
    </row>
    <row r="183" spans="1:14" s="2" customFormat="1" ht="74.45" customHeight="1" x14ac:dyDescent="0.25">
      <c r="A183" s="60"/>
      <c r="B183" s="70"/>
      <c r="C183" s="73"/>
      <c r="D183" s="18" t="s">
        <v>5</v>
      </c>
      <c r="E183" s="9" t="s">
        <v>66</v>
      </c>
      <c r="F183" s="9" t="s">
        <v>62</v>
      </c>
      <c r="G183" s="9" t="s">
        <v>63</v>
      </c>
      <c r="H183" s="9" t="s">
        <v>64</v>
      </c>
      <c r="I183" s="9" t="s">
        <v>104</v>
      </c>
      <c r="J183" s="12">
        <f>13053800+933591.73-390000-617195</f>
        <v>12980196.73</v>
      </c>
      <c r="K183" s="12">
        <v>12952400</v>
      </c>
      <c r="L183" s="12">
        <v>12937400</v>
      </c>
      <c r="M183" s="85"/>
      <c r="N183" s="7"/>
    </row>
    <row r="184" spans="1:14" s="2" customFormat="1" ht="83.45" customHeight="1" x14ac:dyDescent="0.25">
      <c r="A184" s="60"/>
      <c r="B184" s="70"/>
      <c r="C184" s="73"/>
      <c r="D184" s="18" t="s">
        <v>6</v>
      </c>
      <c r="E184" s="9"/>
      <c r="F184" s="9"/>
      <c r="G184" s="9"/>
      <c r="H184" s="9"/>
      <c r="I184" s="9"/>
      <c r="J184" s="12"/>
      <c r="K184" s="12"/>
      <c r="L184" s="12"/>
      <c r="M184" s="85"/>
      <c r="N184" s="7"/>
    </row>
    <row r="185" spans="1:14" s="2" customFormat="1" ht="147" customHeight="1" x14ac:dyDescent="0.25">
      <c r="A185" s="61"/>
      <c r="B185" s="70"/>
      <c r="C185" s="73"/>
      <c r="D185" s="13" t="s">
        <v>7</v>
      </c>
      <c r="E185" s="10"/>
      <c r="F185" s="10"/>
      <c r="G185" s="10"/>
      <c r="H185" s="10"/>
      <c r="I185" s="10"/>
      <c r="J185" s="4">
        <f t="shared" ref="J185:K185" si="67">J183+J182+J184</f>
        <v>12980196.73</v>
      </c>
      <c r="K185" s="4">
        <f t="shared" si="67"/>
        <v>12952400</v>
      </c>
      <c r="L185" s="4">
        <f t="shared" ref="L185" si="68">L183+L182+L184</f>
        <v>12937400</v>
      </c>
      <c r="M185" s="85"/>
      <c r="N185" s="7"/>
    </row>
    <row r="186" spans="1:14" s="2" customFormat="1" ht="55.15" customHeight="1" x14ac:dyDescent="0.25">
      <c r="A186" s="59">
        <v>41</v>
      </c>
      <c r="B186" s="66" t="s">
        <v>46</v>
      </c>
      <c r="C186" s="56" t="s">
        <v>11</v>
      </c>
      <c r="D186" s="17" t="s">
        <v>38</v>
      </c>
      <c r="E186" s="11"/>
      <c r="F186" s="11"/>
      <c r="G186" s="11"/>
      <c r="H186" s="11"/>
      <c r="I186" s="11"/>
      <c r="J186" s="4"/>
      <c r="K186" s="4"/>
      <c r="L186" s="4"/>
      <c r="M186" s="56"/>
      <c r="N186" s="7"/>
    </row>
    <row r="187" spans="1:14" s="2" customFormat="1" ht="55.15" customHeight="1" x14ac:dyDescent="0.25">
      <c r="A187" s="60"/>
      <c r="B187" s="67"/>
      <c r="C187" s="57"/>
      <c r="D187" s="18" t="s">
        <v>4</v>
      </c>
      <c r="E187" s="9"/>
      <c r="F187" s="9"/>
      <c r="G187" s="9"/>
      <c r="H187" s="9"/>
      <c r="I187" s="9"/>
      <c r="J187" s="12"/>
      <c r="K187" s="12"/>
      <c r="L187" s="12"/>
      <c r="M187" s="57"/>
      <c r="N187" s="7"/>
    </row>
    <row r="188" spans="1:14" s="2" customFormat="1" ht="55.15" customHeight="1" x14ac:dyDescent="0.25">
      <c r="A188" s="60"/>
      <c r="B188" s="67"/>
      <c r="C188" s="57"/>
      <c r="D188" s="18" t="s">
        <v>5</v>
      </c>
      <c r="E188" s="9" t="s">
        <v>66</v>
      </c>
      <c r="F188" s="9" t="s">
        <v>63</v>
      </c>
      <c r="G188" s="9" t="s">
        <v>63</v>
      </c>
      <c r="H188" s="9" t="s">
        <v>64</v>
      </c>
      <c r="I188" s="9" t="s">
        <v>97</v>
      </c>
      <c r="J188" s="12">
        <v>58588</v>
      </c>
      <c r="K188" s="12">
        <v>58588</v>
      </c>
      <c r="L188" s="12">
        <v>58588</v>
      </c>
      <c r="M188" s="57"/>
      <c r="N188" s="7"/>
    </row>
    <row r="189" spans="1:14" s="2" customFormat="1" ht="55.15" customHeight="1" x14ac:dyDescent="0.25">
      <c r="A189" s="60"/>
      <c r="B189" s="67"/>
      <c r="C189" s="57"/>
      <c r="D189" s="18" t="s">
        <v>6</v>
      </c>
      <c r="E189" s="9"/>
      <c r="F189" s="9"/>
      <c r="G189" s="9"/>
      <c r="H189" s="9"/>
      <c r="I189" s="9"/>
      <c r="J189" s="12"/>
      <c r="K189" s="12"/>
      <c r="L189" s="12"/>
      <c r="M189" s="57"/>
      <c r="N189" s="7"/>
    </row>
    <row r="190" spans="1:14" s="2" customFormat="1" ht="55.15" customHeight="1" x14ac:dyDescent="0.25">
      <c r="A190" s="61"/>
      <c r="B190" s="68"/>
      <c r="C190" s="58"/>
      <c r="D190" s="13" t="s">
        <v>7</v>
      </c>
      <c r="E190" s="10"/>
      <c r="F190" s="10"/>
      <c r="G190" s="10"/>
      <c r="H190" s="10"/>
      <c r="I190" s="10"/>
      <c r="J190" s="4">
        <f t="shared" ref="J190:K190" si="69">J188+J187+J189</f>
        <v>58588</v>
      </c>
      <c r="K190" s="4">
        <f t="shared" si="69"/>
        <v>58588</v>
      </c>
      <c r="L190" s="4">
        <f t="shared" ref="L190" si="70">L188+L187+L189</f>
        <v>58588</v>
      </c>
      <c r="M190" s="58"/>
      <c r="N190" s="7"/>
    </row>
    <row r="191" spans="1:14" s="2" customFormat="1" ht="55.15" customHeight="1" x14ac:dyDescent="0.25">
      <c r="A191" s="59">
        <v>42</v>
      </c>
      <c r="B191" s="66" t="s">
        <v>152</v>
      </c>
      <c r="C191" s="56" t="s">
        <v>11</v>
      </c>
      <c r="D191" s="17" t="s">
        <v>38</v>
      </c>
      <c r="E191" s="11"/>
      <c r="F191" s="11"/>
      <c r="G191" s="11"/>
      <c r="H191" s="11"/>
      <c r="I191" s="11"/>
      <c r="J191" s="4"/>
      <c r="K191" s="4"/>
      <c r="L191" s="4"/>
      <c r="M191" s="56"/>
      <c r="N191" s="7"/>
    </row>
    <row r="192" spans="1:14" s="2" customFormat="1" ht="55.15" customHeight="1" x14ac:dyDescent="0.25">
      <c r="A192" s="60"/>
      <c r="B192" s="67"/>
      <c r="C192" s="57"/>
      <c r="D192" s="18" t="s">
        <v>4</v>
      </c>
      <c r="E192" s="9"/>
      <c r="F192" s="9"/>
      <c r="G192" s="9"/>
      <c r="H192" s="9"/>
      <c r="I192" s="9"/>
      <c r="J192" s="12">
        <f>2475865-2475865</f>
        <v>0</v>
      </c>
      <c r="K192" s="12"/>
      <c r="L192" s="12"/>
      <c r="M192" s="57"/>
      <c r="N192" s="7"/>
    </row>
    <row r="193" spans="1:14" s="2" customFormat="1" ht="55.15" customHeight="1" x14ac:dyDescent="0.25">
      <c r="A193" s="60"/>
      <c r="B193" s="67"/>
      <c r="C193" s="57"/>
      <c r="D193" s="18" t="s">
        <v>5</v>
      </c>
      <c r="E193" s="9" t="s">
        <v>66</v>
      </c>
      <c r="F193" s="9" t="s">
        <v>62</v>
      </c>
      <c r="G193" s="9" t="s">
        <v>63</v>
      </c>
      <c r="H193" s="9" t="s">
        <v>64</v>
      </c>
      <c r="I193" s="9" t="s">
        <v>123</v>
      </c>
      <c r="J193" s="12">
        <f>130309-130309</f>
        <v>0</v>
      </c>
      <c r="K193" s="12"/>
      <c r="L193" s="12"/>
      <c r="M193" s="57"/>
      <c r="N193" s="7"/>
    </row>
    <row r="194" spans="1:14" s="2" customFormat="1" ht="55.15" customHeight="1" x14ac:dyDescent="0.25">
      <c r="A194" s="60"/>
      <c r="B194" s="67"/>
      <c r="C194" s="57"/>
      <c r="D194" s="18" t="s">
        <v>6</v>
      </c>
      <c r="E194" s="9"/>
      <c r="F194" s="9"/>
      <c r="G194" s="9"/>
      <c r="H194" s="9"/>
      <c r="I194" s="9"/>
      <c r="J194" s="12"/>
      <c r="K194" s="12"/>
      <c r="L194" s="12"/>
      <c r="M194" s="57"/>
      <c r="N194" s="7"/>
    </row>
    <row r="195" spans="1:14" s="2" customFormat="1" ht="55.15" customHeight="1" x14ac:dyDescent="0.25">
      <c r="A195" s="61"/>
      <c r="B195" s="68"/>
      <c r="C195" s="58"/>
      <c r="D195" s="13" t="s">
        <v>7</v>
      </c>
      <c r="E195" s="10"/>
      <c r="F195" s="10"/>
      <c r="G195" s="10"/>
      <c r="H195" s="10"/>
      <c r="I195" s="10"/>
      <c r="J195" s="4">
        <f t="shared" ref="J195:K195" si="71">J193+J192+J194</f>
        <v>0</v>
      </c>
      <c r="K195" s="4">
        <f t="shared" si="71"/>
        <v>0</v>
      </c>
      <c r="L195" s="4">
        <f t="shared" ref="L195" si="72">L193+L192+L194</f>
        <v>0</v>
      </c>
      <c r="M195" s="58"/>
      <c r="N195" s="7"/>
    </row>
    <row r="196" spans="1:14" s="2" customFormat="1" ht="55.15" customHeight="1" x14ac:dyDescent="0.25">
      <c r="A196" s="59">
        <v>43</v>
      </c>
      <c r="B196" s="66" t="s">
        <v>122</v>
      </c>
      <c r="C196" s="56" t="s">
        <v>11</v>
      </c>
      <c r="D196" s="17" t="s">
        <v>38</v>
      </c>
      <c r="E196" s="11"/>
      <c r="F196" s="11"/>
      <c r="G196" s="11"/>
      <c r="H196" s="11"/>
      <c r="I196" s="11"/>
      <c r="J196" s="4"/>
      <c r="K196" s="4"/>
      <c r="L196" s="4"/>
      <c r="M196" s="56"/>
      <c r="N196" s="7"/>
    </row>
    <row r="197" spans="1:14" s="2" customFormat="1" ht="55.15" customHeight="1" x14ac:dyDescent="0.25">
      <c r="A197" s="60"/>
      <c r="B197" s="67"/>
      <c r="C197" s="57"/>
      <c r="D197" s="18" t="s">
        <v>4</v>
      </c>
      <c r="E197" s="9"/>
      <c r="F197" s="9"/>
      <c r="G197" s="9"/>
      <c r="H197" s="9"/>
      <c r="I197" s="9"/>
      <c r="J197" s="12"/>
      <c r="K197" s="12"/>
      <c r="L197" s="12"/>
      <c r="M197" s="57"/>
      <c r="N197" s="7"/>
    </row>
    <row r="198" spans="1:14" s="2" customFormat="1" ht="55.15" customHeight="1" x14ac:dyDescent="0.25">
      <c r="A198" s="60"/>
      <c r="B198" s="67"/>
      <c r="C198" s="57"/>
      <c r="D198" s="18" t="s">
        <v>5</v>
      </c>
      <c r="E198" s="9" t="s">
        <v>66</v>
      </c>
      <c r="F198" s="9" t="s">
        <v>62</v>
      </c>
      <c r="G198" s="9" t="s">
        <v>63</v>
      </c>
      <c r="H198" s="9" t="s">
        <v>64</v>
      </c>
      <c r="I198" s="9" t="s">
        <v>96</v>
      </c>
      <c r="J198" s="12">
        <f>69592+709224</f>
        <v>778816</v>
      </c>
      <c r="K198" s="12">
        <v>69592</v>
      </c>
      <c r="L198" s="12">
        <v>69592</v>
      </c>
      <c r="M198" s="57"/>
      <c r="N198" s="7"/>
    </row>
    <row r="199" spans="1:14" s="2" customFormat="1" ht="55.15" customHeight="1" x14ac:dyDescent="0.25">
      <c r="A199" s="60"/>
      <c r="B199" s="67"/>
      <c r="C199" s="57"/>
      <c r="D199" s="18" t="s">
        <v>6</v>
      </c>
      <c r="E199" s="9"/>
      <c r="F199" s="9"/>
      <c r="G199" s="9"/>
      <c r="H199" s="9"/>
      <c r="I199" s="9"/>
      <c r="J199" s="12"/>
      <c r="K199" s="12"/>
      <c r="L199" s="12"/>
      <c r="M199" s="57"/>
      <c r="N199" s="7"/>
    </row>
    <row r="200" spans="1:14" s="2" customFormat="1" ht="55.15" customHeight="1" x14ac:dyDescent="0.25">
      <c r="A200" s="61"/>
      <c r="B200" s="68"/>
      <c r="C200" s="58"/>
      <c r="D200" s="13" t="s">
        <v>7</v>
      </c>
      <c r="E200" s="10"/>
      <c r="F200" s="10"/>
      <c r="G200" s="10"/>
      <c r="H200" s="10"/>
      <c r="I200" s="10"/>
      <c r="J200" s="4">
        <f t="shared" ref="J200:K200" si="73">J198+J197+J199</f>
        <v>778816</v>
      </c>
      <c r="K200" s="4">
        <f t="shared" si="73"/>
        <v>69592</v>
      </c>
      <c r="L200" s="4">
        <f t="shared" ref="L200" si="74">L198+L197+L199</f>
        <v>69592</v>
      </c>
      <c r="M200" s="58"/>
      <c r="N200" s="7"/>
    </row>
    <row r="201" spans="1:14" s="2" customFormat="1" ht="55.15" customHeight="1" x14ac:dyDescent="0.25">
      <c r="A201" s="59">
        <v>44</v>
      </c>
      <c r="B201" s="66" t="s">
        <v>36</v>
      </c>
      <c r="C201" s="56" t="s">
        <v>11</v>
      </c>
      <c r="D201" s="17" t="s">
        <v>38</v>
      </c>
      <c r="E201" s="9" t="s">
        <v>66</v>
      </c>
      <c r="F201" s="9" t="s">
        <v>62</v>
      </c>
      <c r="G201" s="9" t="s">
        <v>63</v>
      </c>
      <c r="H201" s="9" t="s">
        <v>64</v>
      </c>
      <c r="I201" s="9"/>
      <c r="J201" s="4"/>
      <c r="K201" s="4"/>
      <c r="L201" s="12"/>
      <c r="M201" s="56"/>
      <c r="N201" s="7"/>
    </row>
    <row r="202" spans="1:14" s="2" customFormat="1" ht="55.15" customHeight="1" x14ac:dyDescent="0.25">
      <c r="A202" s="60"/>
      <c r="B202" s="67"/>
      <c r="C202" s="57"/>
      <c r="D202" s="18" t="s">
        <v>4</v>
      </c>
      <c r="E202" s="9" t="s">
        <v>66</v>
      </c>
      <c r="F202" s="9" t="s">
        <v>62</v>
      </c>
      <c r="G202" s="9" t="s">
        <v>63</v>
      </c>
      <c r="H202" s="9" t="s">
        <v>64</v>
      </c>
      <c r="I202" s="9" t="s">
        <v>163</v>
      </c>
      <c r="J202" s="12">
        <v>6110000</v>
      </c>
      <c r="K202" s="12"/>
      <c r="L202" s="12"/>
      <c r="M202" s="57"/>
      <c r="N202" s="7"/>
    </row>
    <row r="203" spans="1:14" s="2" customFormat="1" ht="55.15" customHeight="1" x14ac:dyDescent="0.25">
      <c r="A203" s="60"/>
      <c r="B203" s="67"/>
      <c r="C203" s="57"/>
      <c r="D203" s="18" t="s">
        <v>5</v>
      </c>
      <c r="E203" s="9" t="s">
        <v>66</v>
      </c>
      <c r="F203" s="9" t="s">
        <v>62</v>
      </c>
      <c r="G203" s="9" t="s">
        <v>63</v>
      </c>
      <c r="H203" s="9" t="s">
        <v>64</v>
      </c>
      <c r="I203" s="9" t="s">
        <v>163</v>
      </c>
      <c r="J203" s="12">
        <v>390000</v>
      </c>
      <c r="K203" s="12"/>
      <c r="L203" s="12"/>
      <c r="M203" s="57"/>
      <c r="N203" s="7"/>
    </row>
    <row r="204" spans="1:14" s="2" customFormat="1" ht="55.15" customHeight="1" x14ac:dyDescent="0.25">
      <c r="A204" s="60"/>
      <c r="B204" s="67"/>
      <c r="C204" s="57"/>
      <c r="D204" s="18" t="s">
        <v>6</v>
      </c>
      <c r="E204" s="9"/>
      <c r="F204" s="9"/>
      <c r="G204" s="9"/>
      <c r="H204" s="9"/>
      <c r="I204" s="9"/>
      <c r="J204" s="12"/>
      <c r="K204" s="12"/>
      <c r="L204" s="12"/>
      <c r="M204" s="57"/>
      <c r="N204" s="7"/>
    </row>
    <row r="205" spans="1:14" s="2" customFormat="1" ht="55.15" customHeight="1" x14ac:dyDescent="0.25">
      <c r="A205" s="61"/>
      <c r="B205" s="68"/>
      <c r="C205" s="58"/>
      <c r="D205" s="13" t="s">
        <v>7</v>
      </c>
      <c r="E205" s="10"/>
      <c r="F205" s="10"/>
      <c r="G205" s="10"/>
      <c r="H205" s="10"/>
      <c r="I205" s="10"/>
      <c r="J205" s="4">
        <f t="shared" ref="J205:K205" si="75">J203+J202+J204</f>
        <v>6500000</v>
      </c>
      <c r="K205" s="4">
        <f t="shared" si="75"/>
        <v>0</v>
      </c>
      <c r="L205" s="4">
        <f>L203+L202+L204+L201</f>
        <v>0</v>
      </c>
      <c r="M205" s="58"/>
      <c r="N205" s="7"/>
    </row>
    <row r="206" spans="1:14" s="2" customFormat="1" ht="55.15" customHeight="1" x14ac:dyDescent="0.25">
      <c r="A206" s="59">
        <v>45</v>
      </c>
      <c r="B206" s="66" t="s">
        <v>36</v>
      </c>
      <c r="C206" s="56" t="s">
        <v>11</v>
      </c>
      <c r="D206" s="46" t="s">
        <v>38</v>
      </c>
      <c r="E206" s="9" t="s">
        <v>66</v>
      </c>
      <c r="F206" s="9" t="s">
        <v>62</v>
      </c>
      <c r="G206" s="9" t="s">
        <v>63</v>
      </c>
      <c r="H206" s="9" t="s">
        <v>64</v>
      </c>
      <c r="I206" s="9"/>
      <c r="J206" s="4"/>
      <c r="K206" s="4"/>
      <c r="L206" s="12"/>
      <c r="M206" s="56"/>
      <c r="N206" s="7"/>
    </row>
    <row r="207" spans="1:14" s="2" customFormat="1" ht="55.15" customHeight="1" x14ac:dyDescent="0.25">
      <c r="A207" s="60"/>
      <c r="B207" s="67"/>
      <c r="C207" s="57"/>
      <c r="D207" s="47" t="s">
        <v>4</v>
      </c>
      <c r="E207" s="9" t="s">
        <v>66</v>
      </c>
      <c r="F207" s="9" t="s">
        <v>62</v>
      </c>
      <c r="G207" s="9" t="s">
        <v>63</v>
      </c>
      <c r="H207" s="9" t="s">
        <v>64</v>
      </c>
      <c r="I207" s="9" t="s">
        <v>163</v>
      </c>
      <c r="J207" s="12">
        <v>9669388.3100000005</v>
      </c>
      <c r="K207" s="12"/>
      <c r="L207" s="12"/>
      <c r="M207" s="57"/>
      <c r="N207" s="7"/>
    </row>
    <row r="208" spans="1:14" s="2" customFormat="1" ht="55.15" customHeight="1" x14ac:dyDescent="0.25">
      <c r="A208" s="60"/>
      <c r="B208" s="67"/>
      <c r="C208" s="57"/>
      <c r="D208" s="47" t="s">
        <v>5</v>
      </c>
      <c r="E208" s="9" t="s">
        <v>66</v>
      </c>
      <c r="F208" s="9" t="s">
        <v>62</v>
      </c>
      <c r="G208" s="9" t="s">
        <v>63</v>
      </c>
      <c r="H208" s="9" t="s">
        <v>64</v>
      </c>
      <c r="I208" s="9" t="s">
        <v>163</v>
      </c>
      <c r="J208" s="12">
        <v>617195</v>
      </c>
      <c r="K208" s="12"/>
      <c r="L208" s="12"/>
      <c r="M208" s="57"/>
      <c r="N208" s="7"/>
    </row>
    <row r="209" spans="1:39" s="2" customFormat="1" ht="55.15" customHeight="1" x14ac:dyDescent="0.25">
      <c r="A209" s="60"/>
      <c r="B209" s="67"/>
      <c r="C209" s="57"/>
      <c r="D209" s="47" t="s">
        <v>6</v>
      </c>
      <c r="E209" s="9"/>
      <c r="F209" s="9"/>
      <c r="G209" s="9"/>
      <c r="H209" s="9"/>
      <c r="I209" s="9"/>
      <c r="J209" s="12"/>
      <c r="K209" s="12"/>
      <c r="L209" s="12"/>
      <c r="M209" s="57"/>
      <c r="N209" s="7"/>
    </row>
    <row r="210" spans="1:39" s="2" customFormat="1" ht="55.15" customHeight="1" x14ac:dyDescent="0.25">
      <c r="A210" s="61"/>
      <c r="B210" s="68"/>
      <c r="C210" s="58"/>
      <c r="D210" s="13" t="s">
        <v>7</v>
      </c>
      <c r="E210" s="10"/>
      <c r="F210" s="10"/>
      <c r="G210" s="10"/>
      <c r="H210" s="10"/>
      <c r="I210" s="10"/>
      <c r="J210" s="4">
        <f t="shared" ref="J210:K210" si="76">J208+J207+J209</f>
        <v>10286583.310000001</v>
      </c>
      <c r="K210" s="4">
        <f t="shared" si="76"/>
        <v>0</v>
      </c>
      <c r="L210" s="4">
        <f>L208+L207+L209+L206</f>
        <v>0</v>
      </c>
      <c r="M210" s="58"/>
      <c r="N210" s="7"/>
    </row>
    <row r="211" spans="1:39" s="2" customFormat="1" ht="55.15" customHeight="1" x14ac:dyDescent="0.25">
      <c r="A211" s="59">
        <v>46</v>
      </c>
      <c r="B211" s="66" t="s">
        <v>170</v>
      </c>
      <c r="C211" s="56" t="s">
        <v>11</v>
      </c>
      <c r="D211" s="46" t="s">
        <v>38</v>
      </c>
      <c r="E211" s="9" t="s">
        <v>66</v>
      </c>
      <c r="F211" s="9" t="s">
        <v>62</v>
      </c>
      <c r="G211" s="9" t="s">
        <v>63</v>
      </c>
      <c r="H211" s="9" t="s">
        <v>157</v>
      </c>
      <c r="I211" s="9" t="s">
        <v>171</v>
      </c>
      <c r="J211" s="12">
        <v>5000000</v>
      </c>
      <c r="K211" s="4"/>
      <c r="L211" s="12"/>
      <c r="M211" s="56"/>
      <c r="N211" s="7"/>
    </row>
    <row r="212" spans="1:39" s="2" customFormat="1" ht="55.15" customHeight="1" x14ac:dyDescent="0.25">
      <c r="A212" s="60"/>
      <c r="B212" s="67"/>
      <c r="C212" s="57"/>
      <c r="D212" s="47" t="s">
        <v>4</v>
      </c>
      <c r="E212" s="9"/>
      <c r="F212" s="9"/>
      <c r="G212" s="9"/>
      <c r="H212" s="9"/>
      <c r="I212" s="9"/>
      <c r="J212" s="12"/>
      <c r="K212" s="12"/>
      <c r="L212" s="12"/>
      <c r="M212" s="57"/>
      <c r="N212" s="7"/>
    </row>
    <row r="213" spans="1:39" s="2" customFormat="1" ht="55.15" customHeight="1" x14ac:dyDescent="0.25">
      <c r="A213" s="60"/>
      <c r="B213" s="67"/>
      <c r="C213" s="57"/>
      <c r="D213" s="47" t="s">
        <v>5</v>
      </c>
      <c r="E213" s="9"/>
      <c r="F213" s="9"/>
      <c r="G213" s="9"/>
      <c r="H213" s="9"/>
      <c r="I213" s="9"/>
      <c r="J213" s="12"/>
      <c r="K213" s="12"/>
      <c r="L213" s="12"/>
      <c r="M213" s="57"/>
      <c r="N213" s="7"/>
    </row>
    <row r="214" spans="1:39" s="2" customFormat="1" ht="55.15" customHeight="1" x14ac:dyDescent="0.25">
      <c r="A214" s="60"/>
      <c r="B214" s="67"/>
      <c r="C214" s="57"/>
      <c r="D214" s="47" t="s">
        <v>6</v>
      </c>
      <c r="E214" s="9"/>
      <c r="F214" s="9"/>
      <c r="G214" s="9"/>
      <c r="H214" s="9"/>
      <c r="I214" s="9"/>
      <c r="J214" s="12"/>
      <c r="K214" s="12"/>
      <c r="L214" s="12"/>
      <c r="M214" s="57"/>
      <c r="N214" s="7"/>
    </row>
    <row r="215" spans="1:39" s="2" customFormat="1" ht="55.15" customHeight="1" x14ac:dyDescent="0.25">
      <c r="A215" s="61"/>
      <c r="B215" s="68"/>
      <c r="C215" s="58"/>
      <c r="D215" s="13" t="s">
        <v>7</v>
      </c>
      <c r="E215" s="10"/>
      <c r="F215" s="10"/>
      <c r="G215" s="10"/>
      <c r="H215" s="10"/>
      <c r="I215" s="10"/>
      <c r="J215" s="4">
        <f>J213+J212+J214+J211</f>
        <v>5000000</v>
      </c>
      <c r="K215" s="4">
        <f t="shared" ref="K215:L215" si="77">K213+K212+K214+K211</f>
        <v>0</v>
      </c>
      <c r="L215" s="4">
        <f t="shared" si="77"/>
        <v>0</v>
      </c>
      <c r="M215" s="58"/>
      <c r="N215" s="7"/>
    </row>
    <row r="216" spans="1:39" s="2" customFormat="1" ht="55.15" customHeight="1" x14ac:dyDescent="0.25">
      <c r="A216" s="59">
        <v>47</v>
      </c>
      <c r="B216" s="66" t="s">
        <v>143</v>
      </c>
      <c r="C216" s="56" t="s">
        <v>11</v>
      </c>
      <c r="D216" s="46" t="s">
        <v>38</v>
      </c>
      <c r="E216" s="9" t="s">
        <v>66</v>
      </c>
      <c r="F216" s="9" t="s">
        <v>62</v>
      </c>
      <c r="G216" s="9" t="s">
        <v>63</v>
      </c>
      <c r="H216" s="9" t="s">
        <v>64</v>
      </c>
      <c r="I216" s="9" t="s">
        <v>119</v>
      </c>
      <c r="J216" s="4"/>
      <c r="K216" s="4"/>
      <c r="L216" s="12"/>
      <c r="M216" s="56"/>
      <c r="N216" s="7"/>
    </row>
    <row r="217" spans="1:39" s="2" customFormat="1" ht="55.15" customHeight="1" x14ac:dyDescent="0.25">
      <c r="A217" s="60"/>
      <c r="B217" s="67"/>
      <c r="C217" s="57"/>
      <c r="D217" s="47" t="s">
        <v>4</v>
      </c>
      <c r="E217" s="9" t="s">
        <v>66</v>
      </c>
      <c r="F217" s="9" t="s">
        <v>62</v>
      </c>
      <c r="G217" s="9" t="s">
        <v>63</v>
      </c>
      <c r="H217" s="9" t="s">
        <v>64</v>
      </c>
      <c r="I217" s="9" t="s">
        <v>119</v>
      </c>
      <c r="J217" s="12">
        <v>2948936</v>
      </c>
      <c r="K217" s="12">
        <v>2298990</v>
      </c>
      <c r="L217" s="12">
        <v>1276595</v>
      </c>
      <c r="M217" s="57"/>
      <c r="N217" s="7"/>
    </row>
    <row r="218" spans="1:39" s="2" customFormat="1" ht="55.15" customHeight="1" x14ac:dyDescent="0.25">
      <c r="A218" s="60"/>
      <c r="B218" s="67"/>
      <c r="C218" s="57"/>
      <c r="D218" s="47" t="s">
        <v>5</v>
      </c>
      <c r="E218" s="9" t="s">
        <v>66</v>
      </c>
      <c r="F218" s="9" t="s">
        <v>62</v>
      </c>
      <c r="G218" s="9" t="s">
        <v>63</v>
      </c>
      <c r="H218" s="9" t="s">
        <v>64</v>
      </c>
      <c r="I218" s="9" t="s">
        <v>119</v>
      </c>
      <c r="J218" s="12">
        <f>188229.96+362854.04+63300.8</f>
        <v>614384.80000000005</v>
      </c>
      <c r="K218" s="12">
        <v>146744.04</v>
      </c>
      <c r="L218" s="12">
        <v>81484.78</v>
      </c>
      <c r="M218" s="57"/>
      <c r="N218" s="7"/>
    </row>
    <row r="219" spans="1:39" s="2" customFormat="1" ht="55.15" customHeight="1" x14ac:dyDescent="0.25">
      <c r="A219" s="60"/>
      <c r="B219" s="67"/>
      <c r="C219" s="57"/>
      <c r="D219" s="47" t="s">
        <v>6</v>
      </c>
      <c r="E219" s="9"/>
      <c r="F219" s="9"/>
      <c r="G219" s="9"/>
      <c r="H219" s="9"/>
      <c r="I219" s="9"/>
      <c r="J219" s="12"/>
      <c r="K219" s="12"/>
      <c r="L219" s="12"/>
      <c r="M219" s="57"/>
      <c r="N219" s="7"/>
    </row>
    <row r="220" spans="1:39" s="2" customFormat="1" ht="55.15" customHeight="1" x14ac:dyDescent="0.25">
      <c r="A220" s="61"/>
      <c r="B220" s="68"/>
      <c r="C220" s="58"/>
      <c r="D220" s="13" t="s">
        <v>7</v>
      </c>
      <c r="E220" s="10"/>
      <c r="F220" s="10"/>
      <c r="G220" s="10"/>
      <c r="H220" s="10"/>
      <c r="I220" s="10"/>
      <c r="J220" s="4">
        <f t="shared" ref="J220:K220" si="78">J218+J217+J219</f>
        <v>3563320.8</v>
      </c>
      <c r="K220" s="4">
        <f t="shared" si="78"/>
        <v>2445734.04</v>
      </c>
      <c r="L220" s="4">
        <f>L218+L217+L219+L216</f>
        <v>1358079.78</v>
      </c>
      <c r="M220" s="58"/>
      <c r="N220" s="7"/>
    </row>
    <row r="221" spans="1:39" s="21" customFormat="1" ht="55.15" hidden="1" customHeight="1" x14ac:dyDescent="0.25">
      <c r="A221" s="59">
        <v>41</v>
      </c>
      <c r="B221" s="66"/>
      <c r="C221" s="56" t="s">
        <v>11</v>
      </c>
      <c r="D221" s="17" t="s">
        <v>38</v>
      </c>
      <c r="E221" s="9" t="s">
        <v>66</v>
      </c>
      <c r="F221" s="9" t="s">
        <v>62</v>
      </c>
      <c r="G221" s="9" t="s">
        <v>63</v>
      </c>
      <c r="H221" s="9" t="s">
        <v>64</v>
      </c>
      <c r="I221" s="9" t="s">
        <v>119</v>
      </c>
      <c r="J221" s="4"/>
      <c r="K221" s="4"/>
      <c r="L221" s="12"/>
      <c r="M221" s="56"/>
      <c r="N221" s="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s="21" customFormat="1" ht="55.15" hidden="1" customHeight="1" x14ac:dyDescent="0.25">
      <c r="A222" s="60"/>
      <c r="B222" s="67"/>
      <c r="C222" s="57"/>
      <c r="D222" s="18" t="s">
        <v>4</v>
      </c>
      <c r="E222" s="9" t="s">
        <v>66</v>
      </c>
      <c r="F222" s="9" t="s">
        <v>62</v>
      </c>
      <c r="G222" s="9" t="s">
        <v>63</v>
      </c>
      <c r="H222" s="9" t="s">
        <v>64</v>
      </c>
      <c r="I222" s="9" t="s">
        <v>119</v>
      </c>
      <c r="J222" s="12"/>
      <c r="K222" s="12"/>
      <c r="L222" s="12"/>
      <c r="M222" s="57"/>
      <c r="N222" s="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s="21" customFormat="1" ht="55.15" hidden="1" customHeight="1" x14ac:dyDescent="0.25">
      <c r="A223" s="60"/>
      <c r="B223" s="67"/>
      <c r="C223" s="57"/>
      <c r="D223" s="18" t="s">
        <v>5</v>
      </c>
      <c r="E223" s="9" t="s">
        <v>66</v>
      </c>
      <c r="F223" s="9" t="s">
        <v>62</v>
      </c>
      <c r="G223" s="9" t="s">
        <v>63</v>
      </c>
      <c r="H223" s="9" t="s">
        <v>64</v>
      </c>
      <c r="I223" s="9" t="s">
        <v>119</v>
      </c>
      <c r="J223" s="12"/>
      <c r="K223" s="12"/>
      <c r="L223" s="12"/>
      <c r="M223" s="57"/>
      <c r="N223" s="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s="21" customFormat="1" ht="55.15" hidden="1" customHeight="1" x14ac:dyDescent="0.25">
      <c r="A224" s="60"/>
      <c r="B224" s="67"/>
      <c r="C224" s="57"/>
      <c r="D224" s="18" t="s">
        <v>6</v>
      </c>
      <c r="E224" s="9"/>
      <c r="F224" s="9"/>
      <c r="G224" s="9"/>
      <c r="H224" s="9"/>
      <c r="I224" s="9"/>
      <c r="J224" s="12"/>
      <c r="K224" s="12"/>
      <c r="L224" s="12"/>
      <c r="M224" s="57"/>
      <c r="N224" s="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s="21" customFormat="1" ht="55.15" hidden="1" customHeight="1" x14ac:dyDescent="0.25">
      <c r="A225" s="61"/>
      <c r="B225" s="68"/>
      <c r="C225" s="58"/>
      <c r="D225" s="13" t="s">
        <v>7</v>
      </c>
      <c r="E225" s="10"/>
      <c r="F225" s="10"/>
      <c r="G225" s="10"/>
      <c r="H225" s="10"/>
      <c r="I225" s="10"/>
      <c r="J225" s="4">
        <f t="shared" ref="J225:K225" si="79">J223+J222+J224</f>
        <v>0</v>
      </c>
      <c r="K225" s="4">
        <f t="shared" si="79"/>
        <v>0</v>
      </c>
      <c r="L225" s="4">
        <f>L223+L222+L224+L221</f>
        <v>0</v>
      </c>
      <c r="M225" s="58"/>
      <c r="N225" s="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s="21" customFormat="1" ht="55.15" hidden="1" customHeight="1" x14ac:dyDescent="0.25">
      <c r="A226" s="59">
        <v>42</v>
      </c>
      <c r="B226" s="66"/>
      <c r="C226" s="56" t="s">
        <v>11</v>
      </c>
      <c r="D226" s="17" t="s">
        <v>38</v>
      </c>
      <c r="E226" s="9" t="s">
        <v>66</v>
      </c>
      <c r="F226" s="9" t="s">
        <v>62</v>
      </c>
      <c r="G226" s="9" t="s">
        <v>63</v>
      </c>
      <c r="H226" s="9" t="s">
        <v>64</v>
      </c>
      <c r="I226" s="9" t="s">
        <v>119</v>
      </c>
      <c r="J226" s="4"/>
      <c r="K226" s="4"/>
      <c r="L226" s="12"/>
      <c r="M226" s="56"/>
      <c r="N226" s="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s="21" customFormat="1" ht="55.15" hidden="1" customHeight="1" x14ac:dyDescent="0.25">
      <c r="A227" s="60"/>
      <c r="B227" s="67"/>
      <c r="C227" s="57"/>
      <c r="D227" s="18" t="s">
        <v>4</v>
      </c>
      <c r="E227" s="9" t="s">
        <v>66</v>
      </c>
      <c r="F227" s="9" t="s">
        <v>62</v>
      </c>
      <c r="G227" s="9" t="s">
        <v>63</v>
      </c>
      <c r="H227" s="9" t="s">
        <v>64</v>
      </c>
      <c r="I227" s="9" t="s">
        <v>119</v>
      </c>
      <c r="J227" s="12"/>
      <c r="K227" s="12"/>
      <c r="L227" s="12"/>
      <c r="M227" s="57"/>
      <c r="N227" s="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s="21" customFormat="1" ht="55.15" hidden="1" customHeight="1" x14ac:dyDescent="0.25">
      <c r="A228" s="60"/>
      <c r="B228" s="67"/>
      <c r="C228" s="57"/>
      <c r="D228" s="18" t="s">
        <v>5</v>
      </c>
      <c r="E228" s="9" t="s">
        <v>66</v>
      </c>
      <c r="F228" s="9" t="s">
        <v>62</v>
      </c>
      <c r="G228" s="9" t="s">
        <v>63</v>
      </c>
      <c r="H228" s="9" t="s">
        <v>64</v>
      </c>
      <c r="I228" s="9" t="s">
        <v>119</v>
      </c>
      <c r="J228" s="12"/>
      <c r="K228" s="12"/>
      <c r="L228" s="12"/>
      <c r="M228" s="57"/>
      <c r="N228" s="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s="21" customFormat="1" ht="55.15" hidden="1" customHeight="1" x14ac:dyDescent="0.25">
      <c r="A229" s="60"/>
      <c r="B229" s="67"/>
      <c r="C229" s="57"/>
      <c r="D229" s="18" t="s">
        <v>6</v>
      </c>
      <c r="E229" s="9"/>
      <c r="F229" s="9"/>
      <c r="G229" s="9"/>
      <c r="H229" s="9"/>
      <c r="I229" s="9"/>
      <c r="J229" s="12"/>
      <c r="K229" s="12"/>
      <c r="L229" s="12"/>
      <c r="M229" s="57"/>
      <c r="N229" s="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s="21" customFormat="1" ht="55.15" hidden="1" customHeight="1" x14ac:dyDescent="0.25">
      <c r="A230" s="61"/>
      <c r="B230" s="68"/>
      <c r="C230" s="58"/>
      <c r="D230" s="13" t="s">
        <v>7</v>
      </c>
      <c r="E230" s="10"/>
      <c r="F230" s="10"/>
      <c r="G230" s="10"/>
      <c r="H230" s="10"/>
      <c r="I230" s="10"/>
      <c r="J230" s="4">
        <f t="shared" ref="J230:K230" si="80">J228+J227+J229</f>
        <v>0</v>
      </c>
      <c r="K230" s="4">
        <f t="shared" si="80"/>
        <v>0</v>
      </c>
      <c r="L230" s="4">
        <f>L228+L227+L229+L226</f>
        <v>0</v>
      </c>
      <c r="M230" s="58"/>
      <c r="N230" s="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s="2" customFormat="1" ht="55.15" hidden="1" customHeight="1" x14ac:dyDescent="0.25">
      <c r="A231" s="65">
        <v>43</v>
      </c>
      <c r="B231" s="66" t="s">
        <v>117</v>
      </c>
      <c r="C231" s="56" t="s">
        <v>11</v>
      </c>
      <c r="D231" s="17" t="s">
        <v>38</v>
      </c>
      <c r="E231" s="11"/>
      <c r="F231" s="11"/>
      <c r="G231" s="11"/>
      <c r="H231" s="11"/>
      <c r="I231" s="11"/>
      <c r="J231" s="4"/>
      <c r="K231" s="4"/>
      <c r="L231" s="4"/>
      <c r="M231" s="56"/>
      <c r="N231" s="7"/>
    </row>
    <row r="232" spans="1:39" s="2" customFormat="1" ht="55.15" hidden="1" customHeight="1" x14ac:dyDescent="0.25">
      <c r="A232" s="65"/>
      <c r="B232" s="67"/>
      <c r="C232" s="57"/>
      <c r="D232" s="18" t="s">
        <v>4</v>
      </c>
      <c r="E232" s="9"/>
      <c r="F232" s="9"/>
      <c r="G232" s="9"/>
      <c r="H232" s="9"/>
      <c r="I232" s="9"/>
      <c r="J232" s="12"/>
      <c r="K232" s="12"/>
      <c r="L232" s="12"/>
      <c r="M232" s="57"/>
      <c r="N232" s="7"/>
    </row>
    <row r="233" spans="1:39" s="2" customFormat="1" ht="55.15" hidden="1" customHeight="1" x14ac:dyDescent="0.25">
      <c r="A233" s="65"/>
      <c r="B233" s="67"/>
      <c r="C233" s="57"/>
      <c r="D233" s="18" t="s">
        <v>5</v>
      </c>
      <c r="E233" s="9" t="s">
        <v>66</v>
      </c>
      <c r="F233" s="9" t="s">
        <v>62</v>
      </c>
      <c r="G233" s="9" t="s">
        <v>63</v>
      </c>
      <c r="H233" s="9" t="s">
        <v>64</v>
      </c>
      <c r="I233" s="9" t="s">
        <v>118</v>
      </c>
      <c r="J233" s="12"/>
      <c r="K233" s="12"/>
      <c r="L233" s="12"/>
      <c r="M233" s="57"/>
      <c r="N233" s="7"/>
    </row>
    <row r="234" spans="1:39" s="2" customFormat="1" ht="55.15" hidden="1" customHeight="1" x14ac:dyDescent="0.25">
      <c r="A234" s="65"/>
      <c r="B234" s="67"/>
      <c r="C234" s="57"/>
      <c r="D234" s="18" t="s">
        <v>6</v>
      </c>
      <c r="E234" s="9"/>
      <c r="F234" s="9"/>
      <c r="G234" s="9"/>
      <c r="H234" s="9"/>
      <c r="I234" s="9"/>
      <c r="J234" s="12"/>
      <c r="K234" s="12"/>
      <c r="L234" s="12"/>
      <c r="M234" s="57"/>
      <c r="N234" s="7"/>
    </row>
    <row r="235" spans="1:39" s="2" customFormat="1" ht="55.15" hidden="1" customHeight="1" x14ac:dyDescent="0.25">
      <c r="A235" s="65"/>
      <c r="B235" s="68"/>
      <c r="C235" s="58"/>
      <c r="D235" s="13" t="s">
        <v>7</v>
      </c>
      <c r="E235" s="10"/>
      <c r="F235" s="10"/>
      <c r="G235" s="10"/>
      <c r="H235" s="10"/>
      <c r="I235" s="10"/>
      <c r="J235" s="4">
        <f t="shared" ref="J235:K235" si="81">J233+J232+J234</f>
        <v>0</v>
      </c>
      <c r="K235" s="4">
        <f t="shared" si="81"/>
        <v>0</v>
      </c>
      <c r="L235" s="4">
        <f t="shared" ref="L235" si="82">L233+L232+L234</f>
        <v>0</v>
      </c>
      <c r="M235" s="58"/>
      <c r="N235" s="7"/>
    </row>
    <row r="236" spans="1:39" s="2" customFormat="1" ht="55.15" hidden="1" customHeight="1" x14ac:dyDescent="0.25">
      <c r="A236" s="59">
        <v>44</v>
      </c>
      <c r="B236" s="66" t="s">
        <v>130</v>
      </c>
      <c r="C236" s="56" t="s">
        <v>11</v>
      </c>
      <c r="D236" s="17" t="s">
        <v>38</v>
      </c>
      <c r="E236" s="11"/>
      <c r="F236" s="11"/>
      <c r="G236" s="11"/>
      <c r="H236" s="11"/>
      <c r="I236" s="11"/>
      <c r="J236" s="4"/>
      <c r="K236" s="4"/>
      <c r="L236" s="4"/>
      <c r="M236" s="56"/>
      <c r="N236" s="7"/>
    </row>
    <row r="237" spans="1:39" s="2" customFormat="1" ht="55.15" hidden="1" customHeight="1" x14ac:dyDescent="0.25">
      <c r="A237" s="60"/>
      <c r="B237" s="67"/>
      <c r="C237" s="57"/>
      <c r="D237" s="18" t="s">
        <v>4</v>
      </c>
      <c r="E237" s="9"/>
      <c r="F237" s="9"/>
      <c r="G237" s="9"/>
      <c r="H237" s="9"/>
      <c r="I237" s="9"/>
      <c r="J237" s="12"/>
      <c r="K237" s="12"/>
      <c r="L237" s="12"/>
      <c r="M237" s="57"/>
      <c r="N237" s="7"/>
    </row>
    <row r="238" spans="1:39" s="2" customFormat="1" ht="55.15" hidden="1" customHeight="1" x14ac:dyDescent="0.25">
      <c r="A238" s="60"/>
      <c r="B238" s="67"/>
      <c r="C238" s="57"/>
      <c r="D238" s="18" t="s">
        <v>5</v>
      </c>
      <c r="E238" s="9" t="s">
        <v>66</v>
      </c>
      <c r="F238" s="9" t="s">
        <v>62</v>
      </c>
      <c r="G238" s="9" t="s">
        <v>63</v>
      </c>
      <c r="H238" s="9" t="s">
        <v>64</v>
      </c>
      <c r="I238" s="9" t="s">
        <v>120</v>
      </c>
      <c r="J238" s="12"/>
      <c r="K238" s="12"/>
      <c r="L238" s="12"/>
      <c r="M238" s="57"/>
      <c r="N238" s="7"/>
    </row>
    <row r="239" spans="1:39" s="2" customFormat="1" ht="55.15" hidden="1" customHeight="1" x14ac:dyDescent="0.25">
      <c r="A239" s="60"/>
      <c r="B239" s="67"/>
      <c r="C239" s="57"/>
      <c r="D239" s="18" t="s">
        <v>6</v>
      </c>
      <c r="E239" s="9"/>
      <c r="F239" s="9"/>
      <c r="G239" s="9"/>
      <c r="H239" s="9"/>
      <c r="I239" s="9"/>
      <c r="J239" s="12"/>
      <c r="K239" s="12"/>
      <c r="L239" s="12"/>
      <c r="M239" s="57"/>
      <c r="N239" s="7"/>
    </row>
    <row r="240" spans="1:39" s="2" customFormat="1" ht="55.15" hidden="1" customHeight="1" x14ac:dyDescent="0.25">
      <c r="A240" s="61"/>
      <c r="B240" s="68"/>
      <c r="C240" s="58"/>
      <c r="D240" s="13" t="s">
        <v>7</v>
      </c>
      <c r="E240" s="10"/>
      <c r="F240" s="10"/>
      <c r="G240" s="10"/>
      <c r="H240" s="10"/>
      <c r="I240" s="10"/>
      <c r="J240" s="4">
        <f t="shared" ref="J240:K240" si="83">J238+J237+J239</f>
        <v>0</v>
      </c>
      <c r="K240" s="4">
        <f t="shared" si="83"/>
        <v>0</v>
      </c>
      <c r="L240" s="4">
        <f t="shared" ref="L240" si="84">L238+L237+L239</f>
        <v>0</v>
      </c>
      <c r="M240" s="58"/>
      <c r="N240" s="7"/>
    </row>
    <row r="241" spans="1:14" s="2" customFormat="1" ht="55.15" customHeight="1" x14ac:dyDescent="0.25">
      <c r="A241" s="59">
        <v>48</v>
      </c>
      <c r="B241" s="66" t="s">
        <v>161</v>
      </c>
      <c r="C241" s="56" t="s">
        <v>11</v>
      </c>
      <c r="D241" s="17" t="s">
        <v>38</v>
      </c>
      <c r="E241" s="11"/>
      <c r="F241" s="11"/>
      <c r="G241" s="11"/>
      <c r="H241" s="11"/>
      <c r="I241" s="11"/>
      <c r="J241" s="12">
        <v>100000</v>
      </c>
      <c r="K241" s="4"/>
      <c r="L241" s="4"/>
      <c r="M241" s="56"/>
      <c r="N241" s="7"/>
    </row>
    <row r="242" spans="1:14" s="2" customFormat="1" ht="55.15" customHeight="1" x14ac:dyDescent="0.25">
      <c r="A242" s="60"/>
      <c r="B242" s="67"/>
      <c r="C242" s="57"/>
      <c r="D242" s="18" t="s">
        <v>4</v>
      </c>
      <c r="E242" s="9"/>
      <c r="F242" s="9"/>
      <c r="G242" s="9"/>
      <c r="H242" s="9"/>
      <c r="I242" s="9"/>
      <c r="J242" s="12">
        <v>8696</v>
      </c>
      <c r="K242" s="12"/>
      <c r="L242" s="12"/>
      <c r="M242" s="57"/>
      <c r="N242" s="7"/>
    </row>
    <row r="243" spans="1:14" s="2" customFormat="1" ht="55.15" customHeight="1" x14ac:dyDescent="0.25">
      <c r="A243" s="60"/>
      <c r="B243" s="67"/>
      <c r="C243" s="57"/>
      <c r="D243" s="18" t="s">
        <v>5</v>
      </c>
      <c r="E243" s="9" t="s">
        <v>66</v>
      </c>
      <c r="F243" s="9" t="s">
        <v>62</v>
      </c>
      <c r="G243" s="9" t="s">
        <v>63</v>
      </c>
      <c r="H243" s="9" t="s">
        <v>160</v>
      </c>
      <c r="I243" s="9" t="s">
        <v>158</v>
      </c>
      <c r="J243" s="12">
        <v>1098</v>
      </c>
      <c r="K243" s="12"/>
      <c r="L243" s="12"/>
      <c r="M243" s="57"/>
      <c r="N243" s="7"/>
    </row>
    <row r="244" spans="1:14" s="2" customFormat="1" ht="55.15" customHeight="1" x14ac:dyDescent="0.25">
      <c r="A244" s="60"/>
      <c r="B244" s="67"/>
      <c r="C244" s="57"/>
      <c r="D244" s="18" t="s">
        <v>6</v>
      </c>
      <c r="E244" s="9"/>
      <c r="F244" s="9"/>
      <c r="G244" s="9"/>
      <c r="H244" s="9"/>
      <c r="I244" s="9"/>
      <c r="J244" s="12"/>
      <c r="K244" s="12"/>
      <c r="L244" s="12"/>
      <c r="M244" s="57"/>
      <c r="N244" s="7"/>
    </row>
    <row r="245" spans="1:14" s="2" customFormat="1" ht="55.15" customHeight="1" x14ac:dyDescent="0.25">
      <c r="A245" s="61"/>
      <c r="B245" s="68"/>
      <c r="C245" s="58"/>
      <c r="D245" s="13" t="s">
        <v>7</v>
      </c>
      <c r="E245" s="10"/>
      <c r="F245" s="10"/>
      <c r="G245" s="10"/>
      <c r="H245" s="10"/>
      <c r="I245" s="10"/>
      <c r="J245" s="4">
        <f>J243+J242+J244+J241</f>
        <v>109794</v>
      </c>
      <c r="K245" s="4">
        <f t="shared" ref="K245:L245" si="85">K243+K242+K244+K241</f>
        <v>0</v>
      </c>
      <c r="L245" s="4">
        <f t="shared" si="85"/>
        <v>0</v>
      </c>
      <c r="M245" s="58"/>
      <c r="N245" s="7"/>
    </row>
    <row r="246" spans="1:14" s="2" customFormat="1" ht="55.15" customHeight="1" x14ac:dyDescent="0.25">
      <c r="A246" s="59">
        <v>49</v>
      </c>
      <c r="B246" s="66" t="s">
        <v>162</v>
      </c>
      <c r="C246" s="56" t="s">
        <v>11</v>
      </c>
      <c r="D246" s="17" t="s">
        <v>38</v>
      </c>
      <c r="E246" s="11"/>
      <c r="F246" s="11"/>
      <c r="G246" s="11"/>
      <c r="H246" s="11"/>
      <c r="I246" s="11"/>
      <c r="J246" s="12">
        <v>50000</v>
      </c>
      <c r="K246" s="4"/>
      <c r="L246" s="12"/>
      <c r="M246" s="56"/>
      <c r="N246" s="7"/>
    </row>
    <row r="247" spans="1:14" s="2" customFormat="1" ht="55.15" customHeight="1" x14ac:dyDescent="0.25">
      <c r="A247" s="60"/>
      <c r="B247" s="67"/>
      <c r="C247" s="57"/>
      <c r="D247" s="18" t="s">
        <v>4</v>
      </c>
      <c r="E247" s="9"/>
      <c r="F247" s="9"/>
      <c r="G247" s="9"/>
      <c r="H247" s="9"/>
      <c r="I247" s="9"/>
      <c r="J247" s="12">
        <v>4348</v>
      </c>
      <c r="K247" s="12"/>
      <c r="L247" s="12"/>
      <c r="M247" s="57"/>
      <c r="N247" s="7"/>
    </row>
    <row r="248" spans="1:14" s="2" customFormat="1" ht="55.15" customHeight="1" x14ac:dyDescent="0.25">
      <c r="A248" s="60"/>
      <c r="B248" s="67"/>
      <c r="C248" s="57"/>
      <c r="D248" s="18" t="s">
        <v>5</v>
      </c>
      <c r="E248" s="9" t="s">
        <v>66</v>
      </c>
      <c r="F248" s="9" t="s">
        <v>62</v>
      </c>
      <c r="G248" s="9" t="s">
        <v>63</v>
      </c>
      <c r="H248" s="9" t="s">
        <v>160</v>
      </c>
      <c r="I248" s="9" t="s">
        <v>158</v>
      </c>
      <c r="J248" s="12">
        <v>549</v>
      </c>
      <c r="K248" s="12"/>
      <c r="L248" s="12"/>
      <c r="M248" s="57"/>
      <c r="N248" s="7"/>
    </row>
    <row r="249" spans="1:14" s="2" customFormat="1" ht="55.15" customHeight="1" x14ac:dyDescent="0.25">
      <c r="A249" s="60"/>
      <c r="B249" s="67"/>
      <c r="C249" s="57"/>
      <c r="D249" s="18" t="s">
        <v>6</v>
      </c>
      <c r="E249" s="9"/>
      <c r="F249" s="9"/>
      <c r="G249" s="9"/>
      <c r="H249" s="9"/>
      <c r="I249" s="9"/>
      <c r="J249" s="12"/>
      <c r="K249" s="12"/>
      <c r="L249" s="12"/>
      <c r="M249" s="57"/>
      <c r="N249" s="7"/>
    </row>
    <row r="250" spans="1:14" s="2" customFormat="1" ht="55.15" customHeight="1" x14ac:dyDescent="0.25">
      <c r="A250" s="60"/>
      <c r="B250" s="68"/>
      <c r="C250" s="58"/>
      <c r="D250" s="13" t="s">
        <v>7</v>
      </c>
      <c r="E250" s="10"/>
      <c r="F250" s="10"/>
      <c r="G250" s="10"/>
      <c r="H250" s="10"/>
      <c r="I250" s="10"/>
      <c r="J250" s="4">
        <f>J248+J247+J249+J246</f>
        <v>54897</v>
      </c>
      <c r="K250" s="4">
        <f t="shared" ref="K250" si="86">K248+K247+K249</f>
        <v>0</v>
      </c>
      <c r="L250" s="4">
        <f>L248+L247+L249+L246</f>
        <v>0</v>
      </c>
      <c r="M250" s="58"/>
      <c r="N250" s="7"/>
    </row>
    <row r="251" spans="1:14" s="2" customFormat="1" ht="55.15" hidden="1" customHeight="1" x14ac:dyDescent="0.25">
      <c r="A251" s="59">
        <v>45</v>
      </c>
      <c r="B251" s="66" t="s">
        <v>150</v>
      </c>
      <c r="C251" s="56" t="s">
        <v>11</v>
      </c>
      <c r="D251" s="17" t="s">
        <v>38</v>
      </c>
      <c r="E251" s="9" t="s">
        <v>66</v>
      </c>
      <c r="F251" s="9" t="s">
        <v>62</v>
      </c>
      <c r="G251" s="9" t="s">
        <v>63</v>
      </c>
      <c r="H251" s="9" t="s">
        <v>157</v>
      </c>
      <c r="I251" s="9" t="s">
        <v>158</v>
      </c>
      <c r="J251" s="4"/>
      <c r="K251" s="4"/>
      <c r="L251" s="12">
        <v>4919194.17</v>
      </c>
      <c r="M251" s="56"/>
      <c r="N251" s="7"/>
    </row>
    <row r="252" spans="1:14" s="2" customFormat="1" ht="55.15" hidden="1" customHeight="1" x14ac:dyDescent="0.25">
      <c r="A252" s="60"/>
      <c r="B252" s="67"/>
      <c r="C252" s="57"/>
      <c r="D252" s="18" t="s">
        <v>4</v>
      </c>
      <c r="E252" s="9" t="s">
        <v>66</v>
      </c>
      <c r="F252" s="9" t="s">
        <v>62</v>
      </c>
      <c r="G252" s="9" t="s">
        <v>63</v>
      </c>
      <c r="H252" s="9" t="s">
        <v>157</v>
      </c>
      <c r="I252" s="9" t="s">
        <v>158</v>
      </c>
      <c r="J252" s="12"/>
      <c r="K252" s="12"/>
      <c r="L252" s="12">
        <v>49688.83</v>
      </c>
      <c r="M252" s="57"/>
      <c r="N252" s="7"/>
    </row>
    <row r="253" spans="1:14" s="2" customFormat="1" ht="55.15" hidden="1" customHeight="1" x14ac:dyDescent="0.25">
      <c r="A253" s="60"/>
      <c r="B253" s="67"/>
      <c r="C253" s="57"/>
      <c r="D253" s="18" t="s">
        <v>5</v>
      </c>
      <c r="E253" s="9" t="s">
        <v>66</v>
      </c>
      <c r="F253" s="9" t="s">
        <v>62</v>
      </c>
      <c r="G253" s="9" t="s">
        <v>63</v>
      </c>
      <c r="H253" s="9" t="s">
        <v>157</v>
      </c>
      <c r="I253" s="9" t="s">
        <v>158</v>
      </c>
      <c r="J253" s="12"/>
      <c r="K253" s="12"/>
      <c r="L253" s="12">
        <v>317162.75</v>
      </c>
      <c r="M253" s="57"/>
      <c r="N253" s="7"/>
    </row>
    <row r="254" spans="1:14" s="2" customFormat="1" ht="55.15" hidden="1" customHeight="1" x14ac:dyDescent="0.25">
      <c r="A254" s="60"/>
      <c r="B254" s="67"/>
      <c r="C254" s="57"/>
      <c r="D254" s="18" t="s">
        <v>6</v>
      </c>
      <c r="E254" s="9"/>
      <c r="F254" s="9"/>
      <c r="G254" s="9"/>
      <c r="H254" s="9"/>
      <c r="I254" s="9"/>
      <c r="J254" s="12"/>
      <c r="K254" s="12"/>
      <c r="L254" s="12"/>
      <c r="M254" s="57"/>
      <c r="N254" s="7"/>
    </row>
    <row r="255" spans="1:14" s="2" customFormat="1" ht="55.15" hidden="1" customHeight="1" x14ac:dyDescent="0.25">
      <c r="A255" s="60"/>
      <c r="B255" s="68"/>
      <c r="C255" s="58"/>
      <c r="D255" s="13" t="s">
        <v>7</v>
      </c>
      <c r="E255" s="10"/>
      <c r="F255" s="10"/>
      <c r="G255" s="10"/>
      <c r="H255" s="10"/>
      <c r="I255" s="10"/>
      <c r="J255" s="4">
        <f t="shared" ref="J255:K255" si="87">J253+J252+J254</f>
        <v>0</v>
      </c>
      <c r="K255" s="4">
        <f t="shared" si="87"/>
        <v>0</v>
      </c>
      <c r="L255" s="4">
        <f>L253+L252+L254+L251</f>
        <v>5286045.75</v>
      </c>
      <c r="M255" s="58"/>
      <c r="N255" s="7"/>
    </row>
    <row r="256" spans="1:14" s="2" customFormat="1" ht="55.15" hidden="1" customHeight="1" x14ac:dyDescent="0.25">
      <c r="A256" s="59">
        <v>52</v>
      </c>
      <c r="B256" s="66" t="s">
        <v>150</v>
      </c>
      <c r="C256" s="56" t="s">
        <v>11</v>
      </c>
      <c r="D256" s="17" t="s">
        <v>38</v>
      </c>
      <c r="E256" s="11"/>
      <c r="F256" s="11"/>
      <c r="G256" s="11"/>
      <c r="H256" s="11"/>
      <c r="I256" s="11"/>
      <c r="J256" s="4"/>
      <c r="K256" s="4"/>
      <c r="L256" s="12"/>
      <c r="M256" s="56"/>
      <c r="N256" s="7"/>
    </row>
    <row r="257" spans="1:14" s="2" customFormat="1" ht="55.15" hidden="1" customHeight="1" x14ac:dyDescent="0.25">
      <c r="A257" s="60"/>
      <c r="B257" s="67"/>
      <c r="C257" s="57"/>
      <c r="D257" s="18" t="s">
        <v>4</v>
      </c>
      <c r="E257" s="9"/>
      <c r="F257" s="9"/>
      <c r="G257" s="9"/>
      <c r="H257" s="9"/>
      <c r="I257" s="9"/>
      <c r="J257" s="12"/>
      <c r="K257" s="12"/>
      <c r="L257" s="12"/>
      <c r="M257" s="57"/>
      <c r="N257" s="7"/>
    </row>
    <row r="258" spans="1:14" s="2" customFormat="1" ht="55.15" hidden="1" customHeight="1" x14ac:dyDescent="0.25">
      <c r="A258" s="60"/>
      <c r="B258" s="67"/>
      <c r="C258" s="57"/>
      <c r="D258" s="18" t="s">
        <v>5</v>
      </c>
      <c r="E258" s="9" t="s">
        <v>66</v>
      </c>
      <c r="F258" s="9" t="s">
        <v>62</v>
      </c>
      <c r="G258" s="9" t="s">
        <v>63</v>
      </c>
      <c r="H258" s="9" t="s">
        <v>64</v>
      </c>
      <c r="I258" s="9" t="s">
        <v>121</v>
      </c>
      <c r="J258" s="12"/>
      <c r="K258" s="12"/>
      <c r="L258" s="12"/>
      <c r="M258" s="57"/>
      <c r="N258" s="7"/>
    </row>
    <row r="259" spans="1:14" s="2" customFormat="1" ht="55.15" hidden="1" customHeight="1" x14ac:dyDescent="0.25">
      <c r="A259" s="60"/>
      <c r="B259" s="67"/>
      <c r="C259" s="57"/>
      <c r="D259" s="18" t="s">
        <v>6</v>
      </c>
      <c r="E259" s="9"/>
      <c r="F259" s="9"/>
      <c r="G259" s="9"/>
      <c r="H259" s="9"/>
      <c r="I259" s="9"/>
      <c r="J259" s="12"/>
      <c r="K259" s="12"/>
      <c r="L259" s="12"/>
      <c r="M259" s="57"/>
      <c r="N259" s="7"/>
    </row>
    <row r="260" spans="1:14" s="2" customFormat="1" ht="55.15" hidden="1" customHeight="1" x14ac:dyDescent="0.25">
      <c r="A260" s="60"/>
      <c r="B260" s="68"/>
      <c r="C260" s="58"/>
      <c r="D260" s="13" t="s">
        <v>7</v>
      </c>
      <c r="E260" s="10"/>
      <c r="F260" s="10"/>
      <c r="G260" s="10"/>
      <c r="H260" s="10"/>
      <c r="I260" s="10"/>
      <c r="J260" s="4">
        <f t="shared" ref="J260:K260" si="88">J258+J257+J259</f>
        <v>0</v>
      </c>
      <c r="K260" s="4">
        <f t="shared" si="88"/>
        <v>0</v>
      </c>
      <c r="L260" s="4">
        <f>L258+L257+L259+L256</f>
        <v>0</v>
      </c>
      <c r="M260" s="58"/>
      <c r="N260" s="7"/>
    </row>
    <row r="261" spans="1:14" s="2" customFormat="1" ht="32.25" hidden="1" customHeight="1" x14ac:dyDescent="0.25">
      <c r="A261" s="59">
        <v>53</v>
      </c>
      <c r="B261" s="66"/>
      <c r="C261" s="56" t="s">
        <v>11</v>
      </c>
      <c r="D261" s="17" t="s">
        <v>38</v>
      </c>
      <c r="E261" s="11"/>
      <c r="F261" s="11"/>
      <c r="G261" s="11"/>
      <c r="H261" s="11"/>
      <c r="I261" s="11"/>
      <c r="J261" s="4"/>
      <c r="K261" s="4"/>
      <c r="L261" s="4"/>
      <c r="M261" s="56"/>
      <c r="N261" s="7"/>
    </row>
    <row r="262" spans="1:14" s="2" customFormat="1" ht="55.15" hidden="1" customHeight="1" x14ac:dyDescent="0.25">
      <c r="A262" s="60"/>
      <c r="B262" s="67"/>
      <c r="C262" s="57"/>
      <c r="D262" s="18" t="s">
        <v>4</v>
      </c>
      <c r="E262" s="9" t="s">
        <v>66</v>
      </c>
      <c r="F262" s="9" t="s">
        <v>62</v>
      </c>
      <c r="G262" s="9" t="s">
        <v>63</v>
      </c>
      <c r="H262" s="9" t="s">
        <v>64</v>
      </c>
      <c r="I262" s="9" t="s">
        <v>124</v>
      </c>
      <c r="J262" s="12"/>
      <c r="K262" s="12"/>
      <c r="L262" s="12"/>
      <c r="M262" s="57"/>
      <c r="N262" s="7"/>
    </row>
    <row r="263" spans="1:14" s="2" customFormat="1" ht="55.15" hidden="1" customHeight="1" x14ac:dyDescent="0.25">
      <c r="A263" s="60"/>
      <c r="B263" s="67"/>
      <c r="C263" s="57"/>
      <c r="D263" s="18" t="s">
        <v>5</v>
      </c>
      <c r="E263" s="9" t="s">
        <v>66</v>
      </c>
      <c r="F263" s="9" t="s">
        <v>62</v>
      </c>
      <c r="G263" s="9" t="s">
        <v>63</v>
      </c>
      <c r="H263" s="9" t="s">
        <v>64</v>
      </c>
      <c r="I263" s="9" t="s">
        <v>124</v>
      </c>
      <c r="J263" s="12"/>
      <c r="K263" s="12"/>
      <c r="L263" s="12"/>
      <c r="M263" s="57"/>
      <c r="N263" s="7"/>
    </row>
    <row r="264" spans="1:14" s="2" customFormat="1" ht="55.15" hidden="1" customHeight="1" x14ac:dyDescent="0.25">
      <c r="A264" s="60"/>
      <c r="B264" s="67"/>
      <c r="C264" s="57"/>
      <c r="D264" s="18" t="s">
        <v>6</v>
      </c>
      <c r="E264" s="9"/>
      <c r="F264" s="9"/>
      <c r="G264" s="9"/>
      <c r="H264" s="9"/>
      <c r="I264" s="9"/>
      <c r="J264" s="12"/>
      <c r="K264" s="12"/>
      <c r="L264" s="12"/>
      <c r="M264" s="57"/>
      <c r="N264" s="7"/>
    </row>
    <row r="265" spans="1:14" s="2" customFormat="1" ht="55.15" hidden="1" customHeight="1" x14ac:dyDescent="0.25">
      <c r="A265" s="60"/>
      <c r="B265" s="68"/>
      <c r="C265" s="58"/>
      <c r="D265" s="13" t="s">
        <v>7</v>
      </c>
      <c r="E265" s="10"/>
      <c r="F265" s="10"/>
      <c r="G265" s="10"/>
      <c r="H265" s="10"/>
      <c r="I265" s="10"/>
      <c r="J265" s="4">
        <f t="shared" ref="J265:K265" si="89">J263+J262+J264</f>
        <v>0</v>
      </c>
      <c r="K265" s="4">
        <f t="shared" si="89"/>
        <v>0</v>
      </c>
      <c r="L265" s="4">
        <f t="shared" ref="L265" si="90">L263+L262+L264</f>
        <v>0</v>
      </c>
      <c r="M265" s="58"/>
      <c r="N265" s="7"/>
    </row>
    <row r="266" spans="1:14" s="2" customFormat="1" ht="30.75" hidden="1" customHeight="1" x14ac:dyDescent="0.25">
      <c r="A266" s="59">
        <v>54</v>
      </c>
      <c r="B266" s="66" t="s">
        <v>129</v>
      </c>
      <c r="C266" s="56" t="s">
        <v>11</v>
      </c>
      <c r="D266" s="17" t="s">
        <v>38</v>
      </c>
      <c r="E266" s="11"/>
      <c r="F266" s="11"/>
      <c r="G266" s="11"/>
      <c r="H266" s="11"/>
      <c r="I266" s="11"/>
      <c r="J266" s="4"/>
      <c r="K266" s="4"/>
      <c r="L266" s="4"/>
      <c r="M266" s="56"/>
      <c r="N266" s="7"/>
    </row>
    <row r="267" spans="1:14" s="2" customFormat="1" ht="55.15" hidden="1" customHeight="1" x14ac:dyDescent="0.25">
      <c r="A267" s="60"/>
      <c r="B267" s="67"/>
      <c r="C267" s="57"/>
      <c r="D267" s="18" t="s">
        <v>4</v>
      </c>
      <c r="E267" s="9" t="s">
        <v>66</v>
      </c>
      <c r="F267" s="9" t="s">
        <v>62</v>
      </c>
      <c r="G267" s="9" t="s">
        <v>63</v>
      </c>
      <c r="H267" s="9" t="s">
        <v>64</v>
      </c>
      <c r="I267" s="9" t="s">
        <v>125</v>
      </c>
      <c r="J267" s="12"/>
      <c r="K267" s="12"/>
      <c r="L267" s="12"/>
      <c r="M267" s="57"/>
      <c r="N267" s="7"/>
    </row>
    <row r="268" spans="1:14" s="2" customFormat="1" ht="55.15" hidden="1" customHeight="1" x14ac:dyDescent="0.25">
      <c r="A268" s="60"/>
      <c r="B268" s="67"/>
      <c r="C268" s="57"/>
      <c r="D268" s="18" t="s">
        <v>5</v>
      </c>
      <c r="E268" s="20"/>
      <c r="F268" s="20"/>
      <c r="G268" s="20"/>
      <c r="H268" s="20"/>
      <c r="I268" s="20"/>
      <c r="J268" s="12"/>
      <c r="K268" s="12"/>
      <c r="L268" s="12"/>
      <c r="M268" s="57"/>
      <c r="N268" s="7"/>
    </row>
    <row r="269" spans="1:14" s="2" customFormat="1" ht="55.15" hidden="1" customHeight="1" x14ac:dyDescent="0.25">
      <c r="A269" s="60"/>
      <c r="B269" s="67"/>
      <c r="C269" s="57"/>
      <c r="D269" s="18" t="s">
        <v>6</v>
      </c>
      <c r="E269" s="9"/>
      <c r="F269" s="9"/>
      <c r="G269" s="9"/>
      <c r="H269" s="9"/>
      <c r="I269" s="9"/>
      <c r="J269" s="12"/>
      <c r="K269" s="12"/>
      <c r="L269" s="12"/>
      <c r="M269" s="57"/>
      <c r="N269" s="7"/>
    </row>
    <row r="270" spans="1:14" s="2" customFormat="1" ht="55.15" hidden="1" customHeight="1" x14ac:dyDescent="0.25">
      <c r="A270" s="60"/>
      <c r="B270" s="68"/>
      <c r="C270" s="58"/>
      <c r="D270" s="13" t="s">
        <v>7</v>
      </c>
      <c r="E270" s="10"/>
      <c r="F270" s="10"/>
      <c r="G270" s="10"/>
      <c r="H270" s="10"/>
      <c r="I270" s="10"/>
      <c r="J270" s="4">
        <f t="shared" ref="J270:K270" si="91">J268+J267+J269</f>
        <v>0</v>
      </c>
      <c r="K270" s="4">
        <f t="shared" si="91"/>
        <v>0</v>
      </c>
      <c r="L270" s="4">
        <f t="shared" ref="L270" si="92">L268+L267+L269</f>
        <v>0</v>
      </c>
      <c r="M270" s="58"/>
      <c r="N270" s="7"/>
    </row>
    <row r="271" spans="1:14" s="2" customFormat="1" ht="36.75" hidden="1" customHeight="1" x14ac:dyDescent="0.25">
      <c r="A271" s="59">
        <v>55</v>
      </c>
      <c r="B271" s="66" t="s">
        <v>128</v>
      </c>
      <c r="C271" s="56" t="s">
        <v>11</v>
      </c>
      <c r="D271" s="17" t="s">
        <v>38</v>
      </c>
      <c r="E271" s="11"/>
      <c r="F271" s="11"/>
      <c r="G271" s="11"/>
      <c r="H271" s="11"/>
      <c r="I271" s="11"/>
      <c r="J271" s="4"/>
      <c r="K271" s="4"/>
      <c r="L271" s="4"/>
      <c r="M271" s="56"/>
      <c r="N271" s="7"/>
    </row>
    <row r="272" spans="1:14" s="2" customFormat="1" ht="55.15" hidden="1" customHeight="1" x14ac:dyDescent="0.25">
      <c r="A272" s="60"/>
      <c r="B272" s="67"/>
      <c r="C272" s="57"/>
      <c r="D272" s="18" t="s">
        <v>4</v>
      </c>
      <c r="E272" s="9"/>
      <c r="F272" s="9"/>
      <c r="G272" s="9"/>
      <c r="H272" s="9"/>
      <c r="I272" s="9"/>
      <c r="J272" s="12"/>
      <c r="K272" s="12"/>
      <c r="L272" s="12"/>
      <c r="M272" s="57"/>
      <c r="N272" s="7"/>
    </row>
    <row r="273" spans="1:39" s="2" customFormat="1" ht="55.15" hidden="1" customHeight="1" x14ac:dyDescent="0.25">
      <c r="A273" s="60"/>
      <c r="B273" s="67"/>
      <c r="C273" s="57"/>
      <c r="D273" s="18" t="s">
        <v>5</v>
      </c>
      <c r="E273" s="9" t="s">
        <v>66</v>
      </c>
      <c r="F273" s="9" t="s">
        <v>62</v>
      </c>
      <c r="G273" s="9" t="s">
        <v>63</v>
      </c>
      <c r="H273" s="9" t="s">
        <v>64</v>
      </c>
      <c r="I273" s="9" t="s">
        <v>126</v>
      </c>
      <c r="J273" s="12"/>
      <c r="K273" s="12"/>
      <c r="L273" s="12"/>
      <c r="M273" s="57"/>
      <c r="N273" s="7"/>
    </row>
    <row r="274" spans="1:39" s="2" customFormat="1" ht="55.15" hidden="1" customHeight="1" x14ac:dyDescent="0.25">
      <c r="A274" s="60"/>
      <c r="B274" s="67"/>
      <c r="C274" s="57"/>
      <c r="D274" s="18" t="s">
        <v>6</v>
      </c>
      <c r="E274" s="9"/>
      <c r="F274" s="9"/>
      <c r="G274" s="9"/>
      <c r="H274" s="9"/>
      <c r="I274" s="9"/>
      <c r="J274" s="12"/>
      <c r="K274" s="12"/>
      <c r="L274" s="12"/>
      <c r="M274" s="57"/>
      <c r="N274" s="7"/>
    </row>
    <row r="275" spans="1:39" s="2" customFormat="1" ht="55.15" hidden="1" customHeight="1" x14ac:dyDescent="0.25">
      <c r="A275" s="60"/>
      <c r="B275" s="68"/>
      <c r="C275" s="58"/>
      <c r="D275" s="13" t="s">
        <v>7</v>
      </c>
      <c r="E275" s="10"/>
      <c r="F275" s="10"/>
      <c r="G275" s="10"/>
      <c r="H275" s="10"/>
      <c r="I275" s="10"/>
      <c r="J275" s="4">
        <f t="shared" ref="J275:K275" si="93">J273+J272+J274</f>
        <v>0</v>
      </c>
      <c r="K275" s="4">
        <f t="shared" si="93"/>
        <v>0</v>
      </c>
      <c r="L275" s="4">
        <f t="shared" ref="L275" si="94">L273+L272+L274</f>
        <v>0</v>
      </c>
      <c r="M275" s="58"/>
      <c r="N275" s="7"/>
    </row>
    <row r="276" spans="1:39" s="2" customFormat="1" ht="32.25" hidden="1" customHeight="1" x14ac:dyDescent="0.25">
      <c r="A276" s="59">
        <v>46</v>
      </c>
      <c r="B276" s="66" t="s">
        <v>151</v>
      </c>
      <c r="C276" s="56" t="s">
        <v>11</v>
      </c>
      <c r="D276" s="17" t="s">
        <v>38</v>
      </c>
      <c r="E276" s="11"/>
      <c r="F276" s="11"/>
      <c r="G276" s="11"/>
      <c r="H276" s="11"/>
      <c r="I276" s="11"/>
      <c r="J276" s="4"/>
      <c r="K276" s="4"/>
      <c r="L276" s="4"/>
      <c r="M276" s="56"/>
      <c r="N276" s="7"/>
    </row>
    <row r="277" spans="1:39" s="2" customFormat="1" ht="55.15" hidden="1" customHeight="1" x14ac:dyDescent="0.25">
      <c r="A277" s="60"/>
      <c r="B277" s="67"/>
      <c r="C277" s="57"/>
      <c r="D277" s="18" t="s">
        <v>4</v>
      </c>
      <c r="E277" s="9"/>
      <c r="F277" s="9"/>
      <c r="G277" s="9"/>
      <c r="H277" s="9"/>
      <c r="I277" s="9"/>
      <c r="J277" s="12"/>
      <c r="K277" s="12"/>
      <c r="L277" s="12"/>
      <c r="M277" s="57"/>
      <c r="N277" s="7"/>
    </row>
    <row r="278" spans="1:39" s="2" customFormat="1" ht="55.15" hidden="1" customHeight="1" x14ac:dyDescent="0.25">
      <c r="A278" s="60"/>
      <c r="B278" s="67"/>
      <c r="C278" s="57"/>
      <c r="D278" s="18" t="s">
        <v>5</v>
      </c>
      <c r="E278" s="9" t="s">
        <v>66</v>
      </c>
      <c r="F278" s="9" t="s">
        <v>62</v>
      </c>
      <c r="G278" s="9" t="s">
        <v>63</v>
      </c>
      <c r="H278" s="9" t="s">
        <v>64</v>
      </c>
      <c r="I278" s="9" t="s">
        <v>127</v>
      </c>
      <c r="J278" s="12"/>
      <c r="K278" s="12"/>
      <c r="L278" s="12"/>
      <c r="M278" s="57"/>
      <c r="N278" s="7"/>
    </row>
    <row r="279" spans="1:39" s="2" customFormat="1" ht="55.15" hidden="1" customHeight="1" x14ac:dyDescent="0.25">
      <c r="A279" s="60"/>
      <c r="B279" s="67"/>
      <c r="C279" s="57"/>
      <c r="D279" s="18" t="s">
        <v>6</v>
      </c>
      <c r="E279" s="9"/>
      <c r="F279" s="9"/>
      <c r="G279" s="9"/>
      <c r="H279" s="9"/>
      <c r="I279" s="9"/>
      <c r="J279" s="12"/>
      <c r="K279" s="12"/>
      <c r="L279" s="12"/>
      <c r="M279" s="57"/>
      <c r="N279" s="7"/>
    </row>
    <row r="280" spans="1:39" s="2" customFormat="1" ht="55.15" hidden="1" customHeight="1" x14ac:dyDescent="0.25">
      <c r="A280" s="60"/>
      <c r="B280" s="68"/>
      <c r="C280" s="58"/>
      <c r="D280" s="13" t="s">
        <v>7</v>
      </c>
      <c r="E280" s="10"/>
      <c r="F280" s="10"/>
      <c r="G280" s="10"/>
      <c r="H280" s="10"/>
      <c r="I280" s="10"/>
      <c r="J280" s="4">
        <f t="shared" ref="J280:K280" si="95">J278+J277+J279</f>
        <v>0</v>
      </c>
      <c r="K280" s="4">
        <f t="shared" si="95"/>
        <v>0</v>
      </c>
      <c r="L280" s="4">
        <f t="shared" ref="L280" si="96">L278+L277+L279</f>
        <v>0</v>
      </c>
      <c r="M280" s="58"/>
      <c r="N280" s="7"/>
    </row>
    <row r="281" spans="1:39" s="21" customFormat="1" ht="55.15" hidden="1" customHeight="1" x14ac:dyDescent="0.25">
      <c r="A281" s="59">
        <v>57</v>
      </c>
      <c r="B281" s="66" t="s">
        <v>142</v>
      </c>
      <c r="C281" s="56" t="s">
        <v>11</v>
      </c>
      <c r="D281" s="17" t="s">
        <v>38</v>
      </c>
      <c r="E281" s="11"/>
      <c r="F281" s="11"/>
      <c r="G281" s="11"/>
      <c r="H281" s="11"/>
      <c r="I281" s="11"/>
      <c r="J281" s="4"/>
      <c r="K281" s="4"/>
      <c r="L281" s="4"/>
      <c r="M281" s="56"/>
      <c r="N281" s="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s="21" customFormat="1" ht="55.15" hidden="1" customHeight="1" x14ac:dyDescent="0.25">
      <c r="A282" s="60"/>
      <c r="B282" s="67"/>
      <c r="C282" s="57"/>
      <c r="D282" s="18" t="s">
        <v>4</v>
      </c>
      <c r="E282" s="9"/>
      <c r="F282" s="9"/>
      <c r="G282" s="9"/>
      <c r="H282" s="9"/>
      <c r="I282" s="9"/>
      <c r="J282" s="12"/>
      <c r="K282" s="12"/>
      <c r="L282" s="12"/>
      <c r="M282" s="57"/>
      <c r="N282" s="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s="21" customFormat="1" ht="55.15" hidden="1" customHeight="1" x14ac:dyDescent="0.25">
      <c r="A283" s="60"/>
      <c r="B283" s="67"/>
      <c r="C283" s="57"/>
      <c r="D283" s="18" t="s">
        <v>5</v>
      </c>
      <c r="E283" s="9" t="s">
        <v>66</v>
      </c>
      <c r="F283" s="9" t="s">
        <v>62</v>
      </c>
      <c r="G283" s="9" t="s">
        <v>63</v>
      </c>
      <c r="H283" s="9" t="s">
        <v>64</v>
      </c>
      <c r="I283" s="9" t="s">
        <v>127</v>
      </c>
      <c r="J283" s="12"/>
      <c r="K283" s="12"/>
      <c r="L283" s="12"/>
      <c r="M283" s="57"/>
      <c r="N283" s="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s="21" customFormat="1" ht="55.15" hidden="1" customHeight="1" x14ac:dyDescent="0.25">
      <c r="A284" s="60"/>
      <c r="B284" s="67"/>
      <c r="C284" s="57"/>
      <c r="D284" s="18" t="s">
        <v>6</v>
      </c>
      <c r="E284" s="9"/>
      <c r="F284" s="9"/>
      <c r="G284" s="9"/>
      <c r="H284" s="9"/>
      <c r="I284" s="9"/>
      <c r="J284" s="12"/>
      <c r="K284" s="12"/>
      <c r="L284" s="12"/>
      <c r="M284" s="57"/>
      <c r="N284" s="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s="21" customFormat="1" ht="55.15" hidden="1" customHeight="1" x14ac:dyDescent="0.25">
      <c r="A285" s="60"/>
      <c r="B285" s="68"/>
      <c r="C285" s="58"/>
      <c r="D285" s="13" t="s">
        <v>7</v>
      </c>
      <c r="E285" s="10"/>
      <c r="F285" s="10"/>
      <c r="G285" s="10"/>
      <c r="H285" s="10"/>
      <c r="I285" s="10"/>
      <c r="J285" s="4">
        <f t="shared" ref="J285:L285" si="97">J283+J282+J284</f>
        <v>0</v>
      </c>
      <c r="K285" s="4">
        <f t="shared" si="97"/>
        <v>0</v>
      </c>
      <c r="L285" s="4">
        <f t="shared" si="97"/>
        <v>0</v>
      </c>
      <c r="M285" s="58"/>
      <c r="N285" s="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s="2" customFormat="1" ht="34.5" hidden="1" customHeight="1" x14ac:dyDescent="0.25">
      <c r="A286" s="59">
        <v>58</v>
      </c>
      <c r="B286" s="66"/>
      <c r="C286" s="56" t="s">
        <v>11</v>
      </c>
      <c r="D286" s="17" t="s">
        <v>38</v>
      </c>
      <c r="E286" s="11"/>
      <c r="F286" s="11"/>
      <c r="G286" s="11"/>
      <c r="H286" s="11"/>
      <c r="I286" s="11"/>
      <c r="J286" s="4"/>
      <c r="K286" s="4"/>
      <c r="L286" s="4"/>
      <c r="M286" s="56"/>
      <c r="N286" s="7"/>
    </row>
    <row r="287" spans="1:39" s="2" customFormat="1" ht="55.15" hidden="1" customHeight="1" x14ac:dyDescent="0.25">
      <c r="A287" s="60"/>
      <c r="B287" s="67"/>
      <c r="C287" s="57"/>
      <c r="D287" s="18" t="s">
        <v>4</v>
      </c>
      <c r="E287" s="9"/>
      <c r="F287" s="9"/>
      <c r="G287" s="9"/>
      <c r="H287" s="9"/>
      <c r="I287" s="9"/>
      <c r="J287" s="12"/>
      <c r="K287" s="12"/>
      <c r="L287" s="12"/>
      <c r="M287" s="57"/>
      <c r="N287" s="7"/>
    </row>
    <row r="288" spans="1:39" s="2" customFormat="1" ht="55.15" hidden="1" customHeight="1" x14ac:dyDescent="0.25">
      <c r="A288" s="60"/>
      <c r="B288" s="67"/>
      <c r="C288" s="57"/>
      <c r="D288" s="18" t="s">
        <v>5</v>
      </c>
      <c r="E288" s="9" t="s">
        <v>66</v>
      </c>
      <c r="F288" s="9" t="s">
        <v>62</v>
      </c>
      <c r="G288" s="9" t="s">
        <v>63</v>
      </c>
      <c r="H288" s="9" t="s">
        <v>64</v>
      </c>
      <c r="I288" s="9" t="s">
        <v>124</v>
      </c>
      <c r="J288" s="12"/>
      <c r="K288" s="12"/>
      <c r="L288" s="12"/>
      <c r="M288" s="57"/>
      <c r="N288" s="7"/>
    </row>
    <row r="289" spans="1:14" s="2" customFormat="1" ht="55.15" hidden="1" customHeight="1" x14ac:dyDescent="0.25">
      <c r="A289" s="60"/>
      <c r="B289" s="67"/>
      <c r="C289" s="57"/>
      <c r="D289" s="18" t="s">
        <v>6</v>
      </c>
      <c r="E289" s="9"/>
      <c r="F289" s="9"/>
      <c r="G289" s="9"/>
      <c r="H289" s="9"/>
      <c r="I289" s="9"/>
      <c r="J289" s="12"/>
      <c r="K289" s="12"/>
      <c r="L289" s="12"/>
      <c r="M289" s="57"/>
      <c r="N289" s="7"/>
    </row>
    <row r="290" spans="1:14" s="2" customFormat="1" ht="55.15" hidden="1" customHeight="1" x14ac:dyDescent="0.25">
      <c r="A290" s="60"/>
      <c r="B290" s="68"/>
      <c r="C290" s="58"/>
      <c r="D290" s="13" t="s">
        <v>7</v>
      </c>
      <c r="E290" s="10"/>
      <c r="F290" s="10"/>
      <c r="G290" s="10"/>
      <c r="H290" s="10"/>
      <c r="I290" s="10"/>
      <c r="J290" s="4">
        <f t="shared" ref="J290:K290" si="98">J288+J287+J289</f>
        <v>0</v>
      </c>
      <c r="K290" s="4">
        <f t="shared" si="98"/>
        <v>0</v>
      </c>
      <c r="L290" s="4">
        <f t="shared" ref="L290" si="99">L288+L287+L289</f>
        <v>0</v>
      </c>
      <c r="M290" s="58"/>
      <c r="N290" s="7"/>
    </row>
    <row r="291" spans="1:14" s="2" customFormat="1" ht="55.15" hidden="1" customHeight="1" x14ac:dyDescent="0.25">
      <c r="A291" s="60">
        <v>59</v>
      </c>
      <c r="B291" s="66"/>
      <c r="C291" s="56" t="s">
        <v>11</v>
      </c>
      <c r="D291" s="17" t="s">
        <v>38</v>
      </c>
      <c r="E291" s="11"/>
      <c r="F291" s="11"/>
      <c r="G291" s="11"/>
      <c r="H291" s="11"/>
      <c r="I291" s="11"/>
      <c r="J291" s="4"/>
      <c r="K291" s="4"/>
      <c r="L291" s="4"/>
      <c r="M291" s="56"/>
      <c r="N291" s="7"/>
    </row>
    <row r="292" spans="1:14" s="2" customFormat="1" ht="55.15" hidden="1" customHeight="1" x14ac:dyDescent="0.25">
      <c r="A292" s="60"/>
      <c r="B292" s="67"/>
      <c r="C292" s="57"/>
      <c r="D292" s="18" t="s">
        <v>4</v>
      </c>
      <c r="E292" s="9"/>
      <c r="F292" s="9"/>
      <c r="G292" s="9"/>
      <c r="H292" s="9"/>
      <c r="I292" s="9"/>
      <c r="J292" s="12"/>
      <c r="K292" s="12"/>
      <c r="L292" s="12"/>
      <c r="M292" s="57"/>
      <c r="N292" s="7"/>
    </row>
    <row r="293" spans="1:14" s="2" customFormat="1" ht="55.15" hidden="1" customHeight="1" x14ac:dyDescent="0.25">
      <c r="A293" s="60"/>
      <c r="B293" s="67"/>
      <c r="C293" s="57"/>
      <c r="D293" s="18" t="s">
        <v>5</v>
      </c>
      <c r="E293" s="9" t="s">
        <v>66</v>
      </c>
      <c r="F293" s="9" t="s">
        <v>62</v>
      </c>
      <c r="G293" s="9" t="s">
        <v>63</v>
      </c>
      <c r="H293" s="9" t="s">
        <v>64</v>
      </c>
      <c r="I293" s="9" t="s">
        <v>124</v>
      </c>
      <c r="J293" s="12"/>
      <c r="K293" s="12"/>
      <c r="L293" s="12"/>
      <c r="M293" s="57"/>
      <c r="N293" s="7"/>
    </row>
    <row r="294" spans="1:14" s="2" customFormat="1" ht="55.15" hidden="1" customHeight="1" x14ac:dyDescent="0.25">
      <c r="A294" s="60"/>
      <c r="B294" s="67"/>
      <c r="C294" s="57"/>
      <c r="D294" s="18" t="s">
        <v>6</v>
      </c>
      <c r="E294" s="9"/>
      <c r="F294" s="9"/>
      <c r="G294" s="9"/>
      <c r="H294" s="9"/>
      <c r="I294" s="9"/>
      <c r="J294" s="12"/>
      <c r="K294" s="12"/>
      <c r="L294" s="12"/>
      <c r="M294" s="57"/>
      <c r="N294" s="7"/>
    </row>
    <row r="295" spans="1:14" s="2" customFormat="1" ht="55.15" hidden="1" customHeight="1" x14ac:dyDescent="0.25">
      <c r="A295" s="61"/>
      <c r="B295" s="68"/>
      <c r="C295" s="58"/>
      <c r="D295" s="13" t="s">
        <v>7</v>
      </c>
      <c r="E295" s="10"/>
      <c r="F295" s="10"/>
      <c r="G295" s="10"/>
      <c r="H295" s="10"/>
      <c r="I295" s="10"/>
      <c r="J295" s="4">
        <f t="shared" ref="J295:K295" si="100">J293+J292+J294</f>
        <v>0</v>
      </c>
      <c r="K295" s="4">
        <f t="shared" si="100"/>
        <v>0</v>
      </c>
      <c r="L295" s="4">
        <f t="shared" ref="L295" si="101">L293+L292+L294</f>
        <v>0</v>
      </c>
      <c r="M295" s="58"/>
      <c r="N295" s="7"/>
    </row>
    <row r="296" spans="1:14" s="2" customFormat="1" ht="55.15" hidden="1" customHeight="1" x14ac:dyDescent="0.25">
      <c r="A296" s="59">
        <v>60</v>
      </c>
      <c r="B296" s="56" t="s">
        <v>131</v>
      </c>
      <c r="C296" s="56" t="s">
        <v>11</v>
      </c>
      <c r="D296" s="17" t="s">
        <v>38</v>
      </c>
      <c r="E296" s="10"/>
      <c r="F296" s="10"/>
      <c r="G296" s="10"/>
      <c r="H296" s="10"/>
      <c r="I296" s="10"/>
      <c r="J296" s="4"/>
      <c r="K296" s="4"/>
      <c r="L296" s="4"/>
      <c r="M296" s="45"/>
      <c r="N296" s="7"/>
    </row>
    <row r="297" spans="1:14" s="2" customFormat="1" ht="55.15" hidden="1" customHeight="1" x14ac:dyDescent="0.25">
      <c r="A297" s="60"/>
      <c r="B297" s="57"/>
      <c r="C297" s="57"/>
      <c r="D297" s="18" t="s">
        <v>4</v>
      </c>
      <c r="E297" s="10"/>
      <c r="F297" s="10"/>
      <c r="G297" s="10"/>
      <c r="H297" s="10"/>
      <c r="I297" s="10"/>
      <c r="J297" s="4"/>
      <c r="K297" s="4"/>
      <c r="L297" s="4"/>
      <c r="M297" s="57"/>
      <c r="N297" s="7"/>
    </row>
    <row r="298" spans="1:14" s="2" customFormat="1" ht="55.15" hidden="1" customHeight="1" x14ac:dyDescent="0.25">
      <c r="A298" s="60"/>
      <c r="B298" s="57"/>
      <c r="C298" s="57"/>
      <c r="D298" s="18" t="s">
        <v>5</v>
      </c>
      <c r="E298" s="11" t="s">
        <v>66</v>
      </c>
      <c r="F298" s="11" t="s">
        <v>62</v>
      </c>
      <c r="G298" s="11" t="s">
        <v>63</v>
      </c>
      <c r="H298" s="11" t="s">
        <v>64</v>
      </c>
      <c r="I298" s="11" t="s">
        <v>132</v>
      </c>
      <c r="J298" s="12"/>
      <c r="K298" s="4"/>
      <c r="L298" s="12"/>
      <c r="M298" s="57"/>
      <c r="N298" s="7"/>
    </row>
    <row r="299" spans="1:14" s="2" customFormat="1" ht="55.15" hidden="1" customHeight="1" x14ac:dyDescent="0.25">
      <c r="A299" s="60"/>
      <c r="B299" s="57"/>
      <c r="C299" s="57"/>
      <c r="D299" s="18" t="s">
        <v>6</v>
      </c>
      <c r="E299" s="10"/>
      <c r="F299" s="10"/>
      <c r="G299" s="10"/>
      <c r="H299" s="10"/>
      <c r="I299" s="10"/>
      <c r="J299" s="4"/>
      <c r="K299" s="4"/>
      <c r="L299" s="4"/>
      <c r="M299" s="57"/>
      <c r="N299" s="7"/>
    </row>
    <row r="300" spans="1:14" s="2" customFormat="1" ht="55.15" hidden="1" customHeight="1" x14ac:dyDescent="0.25">
      <c r="A300" s="61"/>
      <c r="B300" s="58"/>
      <c r="C300" s="58"/>
      <c r="D300" s="13" t="s">
        <v>7</v>
      </c>
      <c r="E300" s="10"/>
      <c r="F300" s="10"/>
      <c r="G300" s="10"/>
      <c r="H300" s="10"/>
      <c r="I300" s="10"/>
      <c r="J300" s="4">
        <f t="shared" ref="J300:K300" si="102">J296+J297+J298+J299</f>
        <v>0</v>
      </c>
      <c r="K300" s="4">
        <f t="shared" si="102"/>
        <v>0</v>
      </c>
      <c r="L300" s="4">
        <f>L296+L297+L298+L299</f>
        <v>0</v>
      </c>
      <c r="M300" s="58"/>
      <c r="N300" s="7"/>
    </row>
    <row r="301" spans="1:14" s="2" customFormat="1" ht="55.15" hidden="1" customHeight="1" x14ac:dyDescent="0.25">
      <c r="A301" s="59">
        <v>61</v>
      </c>
      <c r="B301" s="56" t="s">
        <v>133</v>
      </c>
      <c r="C301" s="56" t="s">
        <v>11</v>
      </c>
      <c r="D301" s="17" t="s">
        <v>38</v>
      </c>
      <c r="E301" s="10"/>
      <c r="F301" s="10"/>
      <c r="G301" s="10"/>
      <c r="H301" s="10"/>
      <c r="I301" s="10"/>
      <c r="J301" s="4"/>
      <c r="K301" s="4"/>
      <c r="L301" s="4"/>
      <c r="M301" s="56"/>
      <c r="N301" s="7"/>
    </row>
    <row r="302" spans="1:14" s="2" customFormat="1" ht="55.15" hidden="1" customHeight="1" x14ac:dyDescent="0.25">
      <c r="A302" s="60"/>
      <c r="B302" s="57"/>
      <c r="C302" s="57"/>
      <c r="D302" s="18" t="s">
        <v>4</v>
      </c>
      <c r="E302" s="10"/>
      <c r="F302" s="10"/>
      <c r="G302" s="10"/>
      <c r="H302" s="10"/>
      <c r="I302" s="10"/>
      <c r="J302" s="4"/>
      <c r="K302" s="4"/>
      <c r="L302" s="12"/>
      <c r="M302" s="57"/>
      <c r="N302" s="7"/>
    </row>
    <row r="303" spans="1:14" s="2" customFormat="1" ht="55.15" hidden="1" customHeight="1" x14ac:dyDescent="0.25">
      <c r="A303" s="60"/>
      <c r="B303" s="57"/>
      <c r="C303" s="57"/>
      <c r="D303" s="18" t="s">
        <v>5</v>
      </c>
      <c r="E303" s="11" t="s">
        <v>66</v>
      </c>
      <c r="F303" s="11" t="s">
        <v>62</v>
      </c>
      <c r="G303" s="11" t="s">
        <v>63</v>
      </c>
      <c r="H303" s="11" t="s">
        <v>64</v>
      </c>
      <c r="I303" s="11" t="s">
        <v>134</v>
      </c>
      <c r="J303" s="12"/>
      <c r="K303" s="12"/>
      <c r="L303" s="12"/>
      <c r="M303" s="57"/>
      <c r="N303" s="7"/>
    </row>
    <row r="304" spans="1:14" s="2" customFormat="1" ht="55.15" hidden="1" customHeight="1" x14ac:dyDescent="0.25">
      <c r="A304" s="60"/>
      <c r="B304" s="57"/>
      <c r="C304" s="57"/>
      <c r="D304" s="18" t="s">
        <v>6</v>
      </c>
      <c r="E304" s="10"/>
      <c r="F304" s="10"/>
      <c r="G304" s="10"/>
      <c r="H304" s="10"/>
      <c r="I304" s="10"/>
      <c r="J304" s="4"/>
      <c r="K304" s="4"/>
      <c r="L304" s="4"/>
      <c r="M304" s="57"/>
      <c r="N304" s="7"/>
    </row>
    <row r="305" spans="1:14" s="2" customFormat="1" ht="55.15" hidden="1" customHeight="1" x14ac:dyDescent="0.25">
      <c r="A305" s="61"/>
      <c r="B305" s="58"/>
      <c r="C305" s="58"/>
      <c r="D305" s="13" t="s">
        <v>7</v>
      </c>
      <c r="E305" s="10"/>
      <c r="F305" s="10"/>
      <c r="G305" s="10"/>
      <c r="H305" s="10"/>
      <c r="I305" s="10"/>
      <c r="J305" s="4">
        <f t="shared" ref="J305:K305" si="103">J301+J302+J303+J304</f>
        <v>0</v>
      </c>
      <c r="K305" s="4">
        <f t="shared" si="103"/>
        <v>0</v>
      </c>
      <c r="L305" s="4">
        <f>L301+L302+L303+L304</f>
        <v>0</v>
      </c>
      <c r="M305" s="58"/>
      <c r="N305" s="7"/>
    </row>
    <row r="306" spans="1:14" s="2" customFormat="1" ht="55.15" hidden="1" customHeight="1" x14ac:dyDescent="0.25">
      <c r="A306" s="59">
        <v>62</v>
      </c>
      <c r="B306" s="62"/>
      <c r="C306" s="56" t="s">
        <v>11</v>
      </c>
      <c r="D306" s="17" t="s">
        <v>38</v>
      </c>
      <c r="E306" s="10"/>
      <c r="F306" s="10"/>
      <c r="G306" s="10"/>
      <c r="H306" s="10"/>
      <c r="I306" s="10"/>
      <c r="J306" s="4"/>
      <c r="K306" s="4"/>
      <c r="L306" s="4"/>
      <c r="M306" s="56"/>
      <c r="N306" s="7"/>
    </row>
    <row r="307" spans="1:14" s="2" customFormat="1" ht="55.15" hidden="1" customHeight="1" x14ac:dyDescent="0.25">
      <c r="A307" s="60"/>
      <c r="B307" s="63"/>
      <c r="C307" s="57"/>
      <c r="D307" s="18" t="s">
        <v>4</v>
      </c>
      <c r="E307" s="10"/>
      <c r="F307" s="10"/>
      <c r="G307" s="10"/>
      <c r="H307" s="10"/>
      <c r="I307" s="10"/>
      <c r="J307" s="12"/>
      <c r="K307" s="4"/>
      <c r="L307" s="12"/>
      <c r="M307" s="57"/>
      <c r="N307" s="7"/>
    </row>
    <row r="308" spans="1:14" s="2" customFormat="1" ht="55.15" hidden="1" customHeight="1" x14ac:dyDescent="0.25">
      <c r="A308" s="60"/>
      <c r="B308" s="63"/>
      <c r="C308" s="57"/>
      <c r="D308" s="18" t="s">
        <v>5</v>
      </c>
      <c r="E308" s="11" t="s">
        <v>66</v>
      </c>
      <c r="F308" s="11" t="s">
        <v>62</v>
      </c>
      <c r="G308" s="11" t="s">
        <v>63</v>
      </c>
      <c r="H308" s="11" t="s">
        <v>64</v>
      </c>
      <c r="I308" s="11" t="s">
        <v>135</v>
      </c>
      <c r="J308" s="12"/>
      <c r="K308" s="12"/>
      <c r="L308" s="12"/>
      <c r="M308" s="57"/>
      <c r="N308" s="7"/>
    </row>
    <row r="309" spans="1:14" s="2" customFormat="1" ht="55.15" hidden="1" customHeight="1" x14ac:dyDescent="0.25">
      <c r="A309" s="60"/>
      <c r="B309" s="63"/>
      <c r="C309" s="57"/>
      <c r="D309" s="18" t="s">
        <v>6</v>
      </c>
      <c r="E309" s="10"/>
      <c r="F309" s="10"/>
      <c r="G309" s="10"/>
      <c r="H309" s="10"/>
      <c r="I309" s="10"/>
      <c r="J309" s="4"/>
      <c r="K309" s="4"/>
      <c r="L309" s="4"/>
      <c r="M309" s="57"/>
      <c r="N309" s="7"/>
    </row>
    <row r="310" spans="1:14" s="2" customFormat="1" ht="55.15" hidden="1" customHeight="1" x14ac:dyDescent="0.25">
      <c r="A310" s="61"/>
      <c r="B310" s="64"/>
      <c r="C310" s="58"/>
      <c r="D310" s="13" t="s">
        <v>7</v>
      </c>
      <c r="E310" s="10"/>
      <c r="F310" s="10"/>
      <c r="G310" s="10"/>
      <c r="H310" s="10"/>
      <c r="I310" s="10"/>
      <c r="J310" s="4">
        <f t="shared" ref="J310:K310" si="104">J306+J307+J308+J309</f>
        <v>0</v>
      </c>
      <c r="K310" s="4">
        <f t="shared" si="104"/>
        <v>0</v>
      </c>
      <c r="L310" s="4">
        <f>L306+L307+L308+L309</f>
        <v>0</v>
      </c>
      <c r="M310" s="58"/>
      <c r="N310" s="7"/>
    </row>
    <row r="311" spans="1:14" s="2" customFormat="1" ht="55.15" hidden="1" customHeight="1" x14ac:dyDescent="0.25">
      <c r="A311" s="59">
        <v>63</v>
      </c>
      <c r="B311" s="62" t="s">
        <v>138</v>
      </c>
      <c r="C311" s="56" t="s">
        <v>11</v>
      </c>
      <c r="D311" s="17" t="s">
        <v>38</v>
      </c>
      <c r="E311" s="10"/>
      <c r="F311" s="10"/>
      <c r="G311" s="10"/>
      <c r="H311" s="10"/>
      <c r="I311" s="10"/>
      <c r="J311" s="4"/>
      <c r="K311" s="4"/>
      <c r="L311" s="4"/>
      <c r="M311" s="56"/>
      <c r="N311" s="7"/>
    </row>
    <row r="312" spans="1:14" s="2" customFormat="1" ht="55.15" hidden="1" customHeight="1" x14ac:dyDescent="0.25">
      <c r="A312" s="60"/>
      <c r="B312" s="63"/>
      <c r="C312" s="57"/>
      <c r="D312" s="18" t="s">
        <v>4</v>
      </c>
      <c r="E312" s="10"/>
      <c r="F312" s="10"/>
      <c r="G312" s="10"/>
      <c r="H312" s="10"/>
      <c r="I312" s="10"/>
      <c r="J312" s="4"/>
      <c r="K312" s="4"/>
      <c r="L312" s="12"/>
      <c r="M312" s="57"/>
      <c r="N312" s="7"/>
    </row>
    <row r="313" spans="1:14" s="2" customFormat="1" ht="55.15" hidden="1" customHeight="1" x14ac:dyDescent="0.25">
      <c r="A313" s="60"/>
      <c r="B313" s="63"/>
      <c r="C313" s="57"/>
      <c r="D313" s="18" t="s">
        <v>5</v>
      </c>
      <c r="E313" s="11" t="s">
        <v>66</v>
      </c>
      <c r="F313" s="11" t="s">
        <v>62</v>
      </c>
      <c r="G313" s="11" t="s">
        <v>63</v>
      </c>
      <c r="H313" s="11" t="s">
        <v>64</v>
      </c>
      <c r="I313" s="11" t="s">
        <v>139</v>
      </c>
      <c r="J313" s="12"/>
      <c r="K313" s="12"/>
      <c r="L313" s="12"/>
      <c r="M313" s="57"/>
      <c r="N313" s="7"/>
    </row>
    <row r="314" spans="1:14" s="2" customFormat="1" ht="55.15" hidden="1" customHeight="1" x14ac:dyDescent="0.25">
      <c r="A314" s="60"/>
      <c r="B314" s="63"/>
      <c r="C314" s="57"/>
      <c r="D314" s="18" t="s">
        <v>6</v>
      </c>
      <c r="E314" s="10"/>
      <c r="F314" s="10"/>
      <c r="G314" s="10"/>
      <c r="H314" s="10"/>
      <c r="I314" s="10"/>
      <c r="J314" s="4"/>
      <c r="K314" s="4"/>
      <c r="L314" s="4"/>
      <c r="M314" s="57"/>
      <c r="N314" s="7"/>
    </row>
    <row r="315" spans="1:14" s="2" customFormat="1" ht="55.15" hidden="1" customHeight="1" x14ac:dyDescent="0.25">
      <c r="A315" s="61"/>
      <c r="B315" s="64"/>
      <c r="C315" s="58"/>
      <c r="D315" s="13" t="s">
        <v>7</v>
      </c>
      <c r="E315" s="10"/>
      <c r="F315" s="10"/>
      <c r="G315" s="10"/>
      <c r="H315" s="10"/>
      <c r="I315" s="10"/>
      <c r="J315" s="4">
        <f t="shared" ref="J315:K315" si="105">J311+J312+J313+J314</f>
        <v>0</v>
      </c>
      <c r="K315" s="4">
        <f t="shared" si="105"/>
        <v>0</v>
      </c>
      <c r="L315" s="4">
        <f>L311+L312+L313+L314</f>
        <v>0</v>
      </c>
      <c r="M315" s="58"/>
      <c r="N315" s="7"/>
    </row>
    <row r="316" spans="1:14" s="2" customFormat="1" ht="55.15" customHeight="1" x14ac:dyDescent="0.25">
      <c r="A316" s="59">
        <v>50</v>
      </c>
      <c r="B316" s="56" t="s">
        <v>174</v>
      </c>
      <c r="C316" s="56" t="s">
        <v>11</v>
      </c>
      <c r="D316" s="46" t="s">
        <v>38</v>
      </c>
      <c r="E316" s="11" t="s">
        <v>66</v>
      </c>
      <c r="F316" s="11" t="s">
        <v>62</v>
      </c>
      <c r="G316" s="11" t="s">
        <v>63</v>
      </c>
      <c r="H316" s="11" t="s">
        <v>64</v>
      </c>
      <c r="I316" s="11" t="s">
        <v>175</v>
      </c>
      <c r="J316" s="12">
        <v>151233</v>
      </c>
      <c r="K316" s="12"/>
      <c r="L316" s="12"/>
      <c r="M316" s="56"/>
      <c r="N316" s="7"/>
    </row>
    <row r="317" spans="1:14" s="2" customFormat="1" ht="55.15" customHeight="1" x14ac:dyDescent="0.25">
      <c r="A317" s="60"/>
      <c r="B317" s="57"/>
      <c r="C317" s="57"/>
      <c r="D317" s="47" t="s">
        <v>4</v>
      </c>
      <c r="E317" s="11" t="s">
        <v>66</v>
      </c>
      <c r="F317" s="11" t="s">
        <v>62</v>
      </c>
      <c r="G317" s="11" t="s">
        <v>63</v>
      </c>
      <c r="H317" s="11" t="s">
        <v>64</v>
      </c>
      <c r="I317" s="11" t="s">
        <v>175</v>
      </c>
      <c r="J317" s="12">
        <v>13151</v>
      </c>
      <c r="K317" s="12"/>
      <c r="L317" s="12"/>
      <c r="M317" s="57"/>
      <c r="N317" s="7"/>
    </row>
    <row r="318" spans="1:14" s="2" customFormat="1" ht="55.15" customHeight="1" x14ac:dyDescent="0.25">
      <c r="A318" s="60"/>
      <c r="B318" s="57"/>
      <c r="C318" s="57"/>
      <c r="D318" s="47" t="s">
        <v>5</v>
      </c>
      <c r="E318" s="11" t="s">
        <v>66</v>
      </c>
      <c r="F318" s="11" t="s">
        <v>62</v>
      </c>
      <c r="G318" s="11" t="s">
        <v>63</v>
      </c>
      <c r="H318" s="11" t="s">
        <v>64</v>
      </c>
      <c r="I318" s="11" t="s">
        <v>175</v>
      </c>
      <c r="J318" s="12">
        <v>10493</v>
      </c>
      <c r="K318" s="12"/>
      <c r="L318" s="12"/>
      <c r="M318" s="57"/>
      <c r="N318" s="7"/>
    </row>
    <row r="319" spans="1:14" s="2" customFormat="1" ht="55.15" customHeight="1" x14ac:dyDescent="0.25">
      <c r="A319" s="60"/>
      <c r="B319" s="57"/>
      <c r="C319" s="57"/>
      <c r="D319" s="47" t="s">
        <v>6</v>
      </c>
      <c r="E319" s="11"/>
      <c r="F319" s="11"/>
      <c r="G319" s="11"/>
      <c r="H319" s="11"/>
      <c r="I319" s="11"/>
      <c r="J319" s="12"/>
      <c r="K319" s="12"/>
      <c r="L319" s="12"/>
      <c r="M319" s="57"/>
      <c r="N319" s="7"/>
    </row>
    <row r="320" spans="1:14" s="2" customFormat="1" ht="55.15" customHeight="1" x14ac:dyDescent="0.25">
      <c r="A320" s="61"/>
      <c r="B320" s="58"/>
      <c r="C320" s="58"/>
      <c r="D320" s="13" t="s">
        <v>7</v>
      </c>
      <c r="E320" s="10"/>
      <c r="F320" s="10"/>
      <c r="G320" s="10"/>
      <c r="H320" s="10"/>
      <c r="I320" s="10"/>
      <c r="J320" s="4">
        <f>J316+J317+J318+J319</f>
        <v>174877</v>
      </c>
      <c r="K320" s="4">
        <f t="shared" ref="K320:L320" si="106">K316+K317+K318+K319</f>
        <v>0</v>
      </c>
      <c r="L320" s="4">
        <f t="shared" si="106"/>
        <v>0</v>
      </c>
      <c r="M320" s="58"/>
      <c r="N320" s="7"/>
    </row>
    <row r="321" spans="1:14" s="2" customFormat="1" ht="55.15" customHeight="1" x14ac:dyDescent="0.25">
      <c r="A321" s="59">
        <v>51</v>
      </c>
      <c r="B321" s="56" t="s">
        <v>176</v>
      </c>
      <c r="C321" s="56" t="s">
        <v>11</v>
      </c>
      <c r="D321" s="48" t="s">
        <v>38</v>
      </c>
      <c r="E321" s="11" t="s">
        <v>66</v>
      </c>
      <c r="F321" s="11" t="s">
        <v>62</v>
      </c>
      <c r="G321" s="11" t="s">
        <v>63</v>
      </c>
      <c r="H321" s="11" t="s">
        <v>160</v>
      </c>
      <c r="I321" s="11" t="s">
        <v>177</v>
      </c>
      <c r="J321" s="12"/>
      <c r="K321" s="12"/>
      <c r="L321" s="12"/>
      <c r="M321" s="56"/>
      <c r="N321" s="7"/>
    </row>
    <row r="322" spans="1:14" s="2" customFormat="1" ht="55.15" customHeight="1" x14ac:dyDescent="0.25">
      <c r="A322" s="60"/>
      <c r="B322" s="57"/>
      <c r="C322" s="57"/>
      <c r="D322" s="49" t="s">
        <v>4</v>
      </c>
      <c r="E322" s="11" t="s">
        <v>66</v>
      </c>
      <c r="F322" s="11" t="s">
        <v>62</v>
      </c>
      <c r="G322" s="11" t="s">
        <v>63</v>
      </c>
      <c r="H322" s="11" t="s">
        <v>160</v>
      </c>
      <c r="I322" s="11" t="s">
        <v>177</v>
      </c>
      <c r="J322" s="12">
        <v>150000</v>
      </c>
      <c r="K322" s="12"/>
      <c r="L322" s="12"/>
      <c r="M322" s="57"/>
      <c r="N322" s="7"/>
    </row>
    <row r="323" spans="1:14" s="2" customFormat="1" ht="55.15" customHeight="1" x14ac:dyDescent="0.25">
      <c r="A323" s="60"/>
      <c r="B323" s="57"/>
      <c r="C323" s="57"/>
      <c r="D323" s="49" t="s">
        <v>5</v>
      </c>
      <c r="E323" s="11" t="s">
        <v>66</v>
      </c>
      <c r="F323" s="11" t="s">
        <v>62</v>
      </c>
      <c r="G323" s="11" t="s">
        <v>63</v>
      </c>
      <c r="H323" s="11" t="s">
        <v>160</v>
      </c>
      <c r="I323" s="11" t="s">
        <v>177</v>
      </c>
      <c r="J323" s="12"/>
      <c r="K323" s="12"/>
      <c r="L323" s="12"/>
      <c r="M323" s="57"/>
      <c r="N323" s="7"/>
    </row>
    <row r="324" spans="1:14" s="2" customFormat="1" ht="55.15" customHeight="1" x14ac:dyDescent="0.25">
      <c r="A324" s="60"/>
      <c r="B324" s="57"/>
      <c r="C324" s="57"/>
      <c r="D324" s="49" t="s">
        <v>6</v>
      </c>
      <c r="E324" s="11"/>
      <c r="F324" s="11"/>
      <c r="G324" s="11"/>
      <c r="H324" s="11"/>
      <c r="I324" s="11"/>
      <c r="J324" s="12"/>
      <c r="K324" s="12"/>
      <c r="L324" s="12"/>
      <c r="M324" s="57"/>
      <c r="N324" s="7"/>
    </row>
    <row r="325" spans="1:14" s="2" customFormat="1" ht="55.15" customHeight="1" x14ac:dyDescent="0.25">
      <c r="A325" s="61"/>
      <c r="B325" s="58"/>
      <c r="C325" s="58"/>
      <c r="D325" s="13" t="s">
        <v>7</v>
      </c>
      <c r="E325" s="10"/>
      <c r="F325" s="10"/>
      <c r="G325" s="10"/>
      <c r="H325" s="10"/>
      <c r="I325" s="10"/>
      <c r="J325" s="4">
        <f>J321+J322+J323+J324</f>
        <v>150000</v>
      </c>
      <c r="K325" s="4">
        <f t="shared" ref="K325:L325" si="107">K321+K322+K323+K324</f>
        <v>0</v>
      </c>
      <c r="L325" s="4">
        <f t="shared" si="107"/>
        <v>0</v>
      </c>
      <c r="M325" s="58"/>
      <c r="N325" s="7"/>
    </row>
    <row r="326" spans="1:14" s="2" customFormat="1" ht="55.15" customHeight="1" x14ac:dyDescent="0.25">
      <c r="A326" s="59">
        <v>52</v>
      </c>
      <c r="B326" s="62" t="s">
        <v>140</v>
      </c>
      <c r="C326" s="56" t="s">
        <v>11</v>
      </c>
      <c r="D326" s="17" t="s">
        <v>38</v>
      </c>
      <c r="E326" s="10"/>
      <c r="F326" s="10"/>
      <c r="G326" s="10"/>
      <c r="H326" s="10"/>
      <c r="I326" s="10"/>
      <c r="J326" s="4"/>
      <c r="K326" s="4"/>
      <c r="L326" s="4"/>
      <c r="M326" s="56"/>
      <c r="N326" s="7"/>
    </row>
    <row r="327" spans="1:14" s="2" customFormat="1" ht="55.15" customHeight="1" x14ac:dyDescent="0.25">
      <c r="A327" s="60"/>
      <c r="B327" s="63"/>
      <c r="C327" s="57"/>
      <c r="D327" s="18" t="s">
        <v>4</v>
      </c>
      <c r="E327" s="10"/>
      <c r="F327" s="10"/>
      <c r="G327" s="10"/>
      <c r="H327" s="10"/>
      <c r="I327" s="10"/>
      <c r="J327" s="4"/>
      <c r="K327" s="4"/>
      <c r="L327" s="12"/>
      <c r="M327" s="57"/>
      <c r="N327" s="7"/>
    </row>
    <row r="328" spans="1:14" s="2" customFormat="1" ht="55.15" customHeight="1" x14ac:dyDescent="0.25">
      <c r="A328" s="60"/>
      <c r="B328" s="63"/>
      <c r="C328" s="57"/>
      <c r="D328" s="18" t="s">
        <v>5</v>
      </c>
      <c r="E328" s="11" t="s">
        <v>66</v>
      </c>
      <c r="F328" s="11" t="s">
        <v>62</v>
      </c>
      <c r="G328" s="11" t="s">
        <v>63</v>
      </c>
      <c r="H328" s="11" t="s">
        <v>64</v>
      </c>
      <c r="I328" s="11" t="s">
        <v>141</v>
      </c>
      <c r="J328" s="12">
        <f>10000+300000+47197.56+2000000+997446</f>
        <v>3354643.56</v>
      </c>
      <c r="K328" s="12">
        <v>10000</v>
      </c>
      <c r="L328" s="12">
        <v>10000</v>
      </c>
      <c r="M328" s="57"/>
      <c r="N328" s="7"/>
    </row>
    <row r="329" spans="1:14" s="2" customFormat="1" ht="55.15" customHeight="1" x14ac:dyDescent="0.25">
      <c r="A329" s="60"/>
      <c r="B329" s="63"/>
      <c r="C329" s="57"/>
      <c r="D329" s="18" t="s">
        <v>6</v>
      </c>
      <c r="E329" s="10"/>
      <c r="F329" s="10"/>
      <c r="G329" s="10"/>
      <c r="H329" s="10"/>
      <c r="I329" s="10"/>
      <c r="J329" s="4"/>
      <c r="K329" s="4"/>
      <c r="L329" s="4"/>
      <c r="M329" s="57"/>
      <c r="N329" s="7"/>
    </row>
    <row r="330" spans="1:14" s="2" customFormat="1" ht="55.15" customHeight="1" x14ac:dyDescent="0.25">
      <c r="A330" s="61"/>
      <c r="B330" s="64"/>
      <c r="C330" s="58"/>
      <c r="D330" s="13" t="s">
        <v>7</v>
      </c>
      <c r="E330" s="10"/>
      <c r="F330" s="10"/>
      <c r="G330" s="10"/>
      <c r="H330" s="10"/>
      <c r="I330" s="10"/>
      <c r="J330" s="4">
        <f t="shared" ref="J330:K330" si="108">J326+J327+J328+J329</f>
        <v>3354643.56</v>
      </c>
      <c r="K330" s="4">
        <f t="shared" si="108"/>
        <v>10000</v>
      </c>
      <c r="L330" s="4">
        <f>L326+L327+L328+L329</f>
        <v>10000</v>
      </c>
      <c r="M330" s="58"/>
      <c r="N330" s="7"/>
    </row>
    <row r="331" spans="1:14" s="2" customFormat="1" ht="55.15" customHeight="1" x14ac:dyDescent="0.25">
      <c r="A331" s="59">
        <v>53</v>
      </c>
      <c r="B331" s="62" t="s">
        <v>146</v>
      </c>
      <c r="C331" s="56" t="s">
        <v>11</v>
      </c>
      <c r="D331" s="46" t="s">
        <v>38</v>
      </c>
      <c r="E331" s="11" t="s">
        <v>66</v>
      </c>
      <c r="F331" s="11" t="s">
        <v>62</v>
      </c>
      <c r="G331" s="11" t="s">
        <v>63</v>
      </c>
      <c r="H331" s="11" t="s">
        <v>159</v>
      </c>
      <c r="I331" s="11" t="s">
        <v>125</v>
      </c>
      <c r="J331" s="12">
        <v>6815586</v>
      </c>
      <c r="K331" s="4"/>
      <c r="L331" s="4"/>
      <c r="M331" s="56"/>
      <c r="N331" s="7"/>
    </row>
    <row r="332" spans="1:14" s="2" customFormat="1" ht="55.15" customHeight="1" x14ac:dyDescent="0.25">
      <c r="A332" s="60"/>
      <c r="B332" s="63"/>
      <c r="C332" s="57"/>
      <c r="D332" s="47" t="s">
        <v>4</v>
      </c>
      <c r="E332" s="11" t="s">
        <v>66</v>
      </c>
      <c r="F332" s="11" t="s">
        <v>62</v>
      </c>
      <c r="G332" s="11" t="s">
        <v>63</v>
      </c>
      <c r="H332" s="11" t="s">
        <v>159</v>
      </c>
      <c r="I332" s="11" t="s">
        <v>125</v>
      </c>
      <c r="J332" s="12">
        <v>68844.3</v>
      </c>
      <c r="K332" s="4"/>
      <c r="L332" s="12"/>
      <c r="M332" s="57"/>
      <c r="N332" s="7"/>
    </row>
    <row r="333" spans="1:14" s="2" customFormat="1" ht="55.15" customHeight="1" x14ac:dyDescent="0.25">
      <c r="A333" s="60"/>
      <c r="B333" s="63"/>
      <c r="C333" s="57"/>
      <c r="D333" s="47" t="s">
        <v>5</v>
      </c>
      <c r="E333" s="11" t="s">
        <v>66</v>
      </c>
      <c r="F333" s="11" t="s">
        <v>62</v>
      </c>
      <c r="G333" s="11" t="s">
        <v>63</v>
      </c>
      <c r="H333" s="11" t="s">
        <v>159</v>
      </c>
      <c r="I333" s="11" t="s">
        <v>125</v>
      </c>
      <c r="J333" s="12">
        <v>69539.7</v>
      </c>
      <c r="K333" s="12"/>
      <c r="L333" s="12"/>
      <c r="M333" s="57"/>
      <c r="N333" s="7"/>
    </row>
    <row r="334" spans="1:14" s="2" customFormat="1" ht="55.15" customHeight="1" x14ac:dyDescent="0.25">
      <c r="A334" s="60"/>
      <c r="B334" s="63"/>
      <c r="C334" s="57"/>
      <c r="D334" s="47" t="s">
        <v>6</v>
      </c>
      <c r="E334" s="10"/>
      <c r="F334" s="10"/>
      <c r="G334" s="10"/>
      <c r="H334" s="10"/>
      <c r="I334" s="10"/>
      <c r="J334" s="4"/>
      <c r="K334" s="4"/>
      <c r="L334" s="4"/>
      <c r="M334" s="57"/>
      <c r="N334" s="7"/>
    </row>
    <row r="335" spans="1:14" s="2" customFormat="1" ht="55.15" customHeight="1" x14ac:dyDescent="0.25">
      <c r="A335" s="61"/>
      <c r="B335" s="64"/>
      <c r="C335" s="58"/>
      <c r="D335" s="13" t="s">
        <v>7</v>
      </c>
      <c r="E335" s="10"/>
      <c r="F335" s="10"/>
      <c r="G335" s="10"/>
      <c r="H335" s="10"/>
      <c r="I335" s="10"/>
      <c r="J335" s="4">
        <f t="shared" ref="J335" si="109">J331+J332+J333+J334</f>
        <v>6953970</v>
      </c>
      <c r="K335" s="4">
        <f>K331+K332+K333+K334</f>
        <v>0</v>
      </c>
      <c r="L335" s="4">
        <f>L331+L332+L333+L334</f>
        <v>0</v>
      </c>
      <c r="M335" s="58"/>
      <c r="N335" s="7"/>
    </row>
    <row r="336" spans="1:14" s="2" customFormat="1" ht="55.15" customHeight="1" x14ac:dyDescent="0.25">
      <c r="A336" s="65">
        <v>54</v>
      </c>
      <c r="B336" s="66" t="s">
        <v>165</v>
      </c>
      <c r="C336" s="56" t="s">
        <v>11</v>
      </c>
      <c r="D336" s="17" t="s">
        <v>38</v>
      </c>
      <c r="E336" s="11"/>
      <c r="F336" s="11"/>
      <c r="G336" s="11"/>
      <c r="H336" s="11"/>
      <c r="I336" s="11"/>
      <c r="J336" s="4"/>
      <c r="K336" s="4"/>
      <c r="L336" s="4"/>
      <c r="M336" s="56"/>
      <c r="N336" s="7"/>
    </row>
    <row r="337" spans="1:14" s="2" customFormat="1" ht="55.15" customHeight="1" x14ac:dyDescent="0.25">
      <c r="A337" s="65"/>
      <c r="B337" s="67"/>
      <c r="C337" s="57"/>
      <c r="D337" s="18" t="s">
        <v>4</v>
      </c>
      <c r="E337" s="9"/>
      <c r="F337" s="9"/>
      <c r="G337" s="9"/>
      <c r="H337" s="9"/>
      <c r="I337" s="9"/>
      <c r="J337" s="12"/>
      <c r="K337" s="12"/>
      <c r="L337" s="12">
        <v>7040088</v>
      </c>
      <c r="M337" s="57"/>
      <c r="N337" s="7"/>
    </row>
    <row r="338" spans="1:14" s="2" customFormat="1" ht="55.15" customHeight="1" x14ac:dyDescent="0.25">
      <c r="A338" s="65"/>
      <c r="B338" s="67"/>
      <c r="C338" s="57"/>
      <c r="D338" s="18" t="s">
        <v>5</v>
      </c>
      <c r="E338" s="9" t="s">
        <v>66</v>
      </c>
      <c r="F338" s="9" t="s">
        <v>62</v>
      </c>
      <c r="G338" s="9" t="s">
        <v>63</v>
      </c>
      <c r="H338" s="9" t="s">
        <v>64</v>
      </c>
      <c r="I338" s="9" t="s">
        <v>166</v>
      </c>
      <c r="J338" s="12"/>
      <c r="K338" s="12"/>
      <c r="L338" s="12">
        <v>370531</v>
      </c>
      <c r="M338" s="57"/>
      <c r="N338" s="7"/>
    </row>
    <row r="339" spans="1:14" s="2" customFormat="1" ht="55.15" customHeight="1" x14ac:dyDescent="0.25">
      <c r="A339" s="65"/>
      <c r="B339" s="67"/>
      <c r="C339" s="57"/>
      <c r="D339" s="18" t="s">
        <v>6</v>
      </c>
      <c r="E339" s="9"/>
      <c r="F339" s="9"/>
      <c r="G339" s="9"/>
      <c r="H339" s="9"/>
      <c r="I339" s="9"/>
      <c r="J339" s="12"/>
      <c r="K339" s="12"/>
      <c r="L339" s="12"/>
      <c r="M339" s="57"/>
      <c r="N339" s="7"/>
    </row>
    <row r="340" spans="1:14" s="2" customFormat="1" ht="55.15" customHeight="1" x14ac:dyDescent="0.25">
      <c r="A340" s="65"/>
      <c r="B340" s="68"/>
      <c r="C340" s="58"/>
      <c r="D340" s="13" t="s">
        <v>7</v>
      </c>
      <c r="E340" s="10"/>
      <c r="F340" s="10"/>
      <c r="G340" s="10"/>
      <c r="H340" s="10"/>
      <c r="I340" s="10"/>
      <c r="J340" s="4">
        <f t="shared" ref="J340:L340" si="110">J338+J337+J339</f>
        <v>0</v>
      </c>
      <c r="K340" s="4">
        <f t="shared" si="110"/>
        <v>0</v>
      </c>
      <c r="L340" s="4">
        <f t="shared" si="110"/>
        <v>7410619</v>
      </c>
      <c r="M340" s="58"/>
      <c r="N340" s="7"/>
    </row>
    <row r="341" spans="1:14" s="2" customFormat="1" ht="55.15" hidden="1" customHeight="1" x14ac:dyDescent="0.25">
      <c r="A341" s="60">
        <v>67</v>
      </c>
      <c r="B341" s="66"/>
      <c r="C341" s="56" t="s">
        <v>11</v>
      </c>
      <c r="D341" s="23" t="s">
        <v>38</v>
      </c>
      <c r="E341" s="11"/>
      <c r="F341" s="11"/>
      <c r="G341" s="11"/>
      <c r="H341" s="11"/>
      <c r="I341" s="11"/>
      <c r="J341" s="4"/>
      <c r="K341" s="4"/>
      <c r="L341" s="4"/>
      <c r="M341" s="56"/>
      <c r="N341" s="7"/>
    </row>
    <row r="342" spans="1:14" s="2" customFormat="1" ht="55.15" hidden="1" customHeight="1" x14ac:dyDescent="0.25">
      <c r="A342" s="60"/>
      <c r="B342" s="67"/>
      <c r="C342" s="57"/>
      <c r="D342" s="24" t="s">
        <v>4</v>
      </c>
      <c r="E342" s="9"/>
      <c r="F342" s="9"/>
      <c r="G342" s="9"/>
      <c r="H342" s="9"/>
      <c r="I342" s="9"/>
      <c r="J342" s="12"/>
      <c r="K342" s="12"/>
      <c r="L342" s="12"/>
      <c r="M342" s="57"/>
      <c r="N342" s="7"/>
    </row>
    <row r="343" spans="1:14" s="2" customFormat="1" ht="55.15" hidden="1" customHeight="1" x14ac:dyDescent="0.25">
      <c r="A343" s="60"/>
      <c r="B343" s="67"/>
      <c r="C343" s="57"/>
      <c r="D343" s="24" t="s">
        <v>5</v>
      </c>
      <c r="E343" s="9" t="s">
        <v>66</v>
      </c>
      <c r="F343" s="9" t="s">
        <v>62</v>
      </c>
      <c r="G343" s="9" t="s">
        <v>63</v>
      </c>
      <c r="H343" s="9" t="s">
        <v>64</v>
      </c>
      <c r="I343" s="9" t="s">
        <v>124</v>
      </c>
      <c r="J343" s="12"/>
      <c r="K343" s="12"/>
      <c r="L343" s="12"/>
      <c r="M343" s="57"/>
      <c r="N343" s="7"/>
    </row>
    <row r="344" spans="1:14" s="2" customFormat="1" ht="55.15" hidden="1" customHeight="1" x14ac:dyDescent="0.25">
      <c r="A344" s="60"/>
      <c r="B344" s="67"/>
      <c r="C344" s="57"/>
      <c r="D344" s="24" t="s">
        <v>6</v>
      </c>
      <c r="E344" s="9"/>
      <c r="F344" s="9"/>
      <c r="G344" s="9"/>
      <c r="H344" s="9"/>
      <c r="I344" s="9"/>
      <c r="J344" s="12"/>
      <c r="K344" s="12"/>
      <c r="L344" s="12"/>
      <c r="M344" s="57"/>
      <c r="N344" s="7"/>
    </row>
    <row r="345" spans="1:14" s="2" customFormat="1" ht="55.15" hidden="1" customHeight="1" x14ac:dyDescent="0.25">
      <c r="A345" s="61"/>
      <c r="B345" s="68"/>
      <c r="C345" s="58"/>
      <c r="D345" s="13" t="s">
        <v>7</v>
      </c>
      <c r="E345" s="10"/>
      <c r="F345" s="10"/>
      <c r="G345" s="10"/>
      <c r="H345" s="10"/>
      <c r="I345" s="10"/>
      <c r="J345" s="4">
        <f t="shared" ref="J345:L345" si="111">J343+J342+J344</f>
        <v>0</v>
      </c>
      <c r="K345" s="4">
        <f t="shared" si="111"/>
        <v>0</v>
      </c>
      <c r="L345" s="4">
        <f t="shared" si="111"/>
        <v>0</v>
      </c>
      <c r="M345" s="58"/>
      <c r="N345" s="7"/>
    </row>
    <row r="346" spans="1:14" s="2" customFormat="1" ht="55.15" hidden="1" customHeight="1" x14ac:dyDescent="0.25">
      <c r="A346" s="60">
        <v>68</v>
      </c>
      <c r="B346" s="66"/>
      <c r="C346" s="56" t="s">
        <v>11</v>
      </c>
      <c r="D346" s="25" t="s">
        <v>38</v>
      </c>
      <c r="E346" s="11"/>
      <c r="F346" s="11"/>
      <c r="G346" s="11"/>
      <c r="H346" s="11"/>
      <c r="I346" s="11"/>
      <c r="J346" s="4"/>
      <c r="K346" s="4"/>
      <c r="L346" s="4"/>
      <c r="M346" s="56"/>
      <c r="N346" s="7"/>
    </row>
    <row r="347" spans="1:14" s="2" customFormat="1" ht="55.15" hidden="1" customHeight="1" x14ac:dyDescent="0.25">
      <c r="A347" s="60"/>
      <c r="B347" s="67"/>
      <c r="C347" s="57"/>
      <c r="D347" s="26" t="s">
        <v>4</v>
      </c>
      <c r="E347" s="9"/>
      <c r="F347" s="9"/>
      <c r="G347" s="9"/>
      <c r="H347" s="9"/>
      <c r="I347" s="9"/>
      <c r="J347" s="12"/>
      <c r="K347" s="12"/>
      <c r="L347" s="12"/>
      <c r="M347" s="57"/>
      <c r="N347" s="7"/>
    </row>
    <row r="348" spans="1:14" s="2" customFormat="1" ht="55.15" hidden="1" customHeight="1" x14ac:dyDescent="0.25">
      <c r="A348" s="60"/>
      <c r="B348" s="67"/>
      <c r="C348" s="57"/>
      <c r="D348" s="26" t="s">
        <v>5</v>
      </c>
      <c r="E348" s="9" t="s">
        <v>66</v>
      </c>
      <c r="F348" s="9" t="s">
        <v>62</v>
      </c>
      <c r="G348" s="9" t="s">
        <v>63</v>
      </c>
      <c r="H348" s="9" t="s">
        <v>64</v>
      </c>
      <c r="I348" s="9" t="s">
        <v>121</v>
      </c>
      <c r="J348" s="12"/>
      <c r="K348" s="12"/>
      <c r="L348" s="12"/>
      <c r="M348" s="57"/>
      <c r="N348" s="7"/>
    </row>
    <row r="349" spans="1:14" s="2" customFormat="1" ht="55.15" hidden="1" customHeight="1" x14ac:dyDescent="0.25">
      <c r="A349" s="60"/>
      <c r="B349" s="67"/>
      <c r="C349" s="57"/>
      <c r="D349" s="26" t="s">
        <v>6</v>
      </c>
      <c r="E349" s="9"/>
      <c r="F349" s="9"/>
      <c r="G349" s="9"/>
      <c r="H349" s="9"/>
      <c r="I349" s="9"/>
      <c r="J349" s="12"/>
      <c r="K349" s="12"/>
      <c r="L349" s="12"/>
      <c r="M349" s="57"/>
      <c r="N349" s="7"/>
    </row>
    <row r="350" spans="1:14" s="2" customFormat="1" ht="55.15" hidden="1" customHeight="1" x14ac:dyDescent="0.25">
      <c r="A350" s="61"/>
      <c r="B350" s="68"/>
      <c r="C350" s="58"/>
      <c r="D350" s="13" t="s">
        <v>7</v>
      </c>
      <c r="E350" s="10"/>
      <c r="F350" s="10"/>
      <c r="G350" s="10"/>
      <c r="H350" s="10"/>
      <c r="I350" s="10"/>
      <c r="J350" s="4">
        <f t="shared" ref="J350:L350" si="112">J348+J347+J349</f>
        <v>0</v>
      </c>
      <c r="K350" s="4">
        <f t="shared" si="112"/>
        <v>0</v>
      </c>
      <c r="L350" s="4">
        <f t="shared" si="112"/>
        <v>0</v>
      </c>
      <c r="M350" s="58"/>
      <c r="N350" s="7"/>
    </row>
    <row r="351" spans="1:14" s="2" customFormat="1" ht="55.15" hidden="1" customHeight="1" x14ac:dyDescent="0.25">
      <c r="A351" s="60">
        <v>69</v>
      </c>
      <c r="B351" s="66"/>
      <c r="C351" s="56" t="s">
        <v>11</v>
      </c>
      <c r="D351" s="25" t="s">
        <v>38</v>
      </c>
      <c r="E351" s="11"/>
      <c r="F351" s="11"/>
      <c r="G351" s="11"/>
      <c r="H351" s="11"/>
      <c r="I351" s="11"/>
      <c r="J351" s="4"/>
      <c r="K351" s="4"/>
      <c r="L351" s="4"/>
      <c r="M351" s="56"/>
      <c r="N351" s="7"/>
    </row>
    <row r="352" spans="1:14" s="2" customFormat="1" ht="55.15" hidden="1" customHeight="1" x14ac:dyDescent="0.25">
      <c r="A352" s="60"/>
      <c r="B352" s="67"/>
      <c r="C352" s="57"/>
      <c r="D352" s="26" t="s">
        <v>4</v>
      </c>
      <c r="E352" s="9"/>
      <c r="F352" s="9"/>
      <c r="G352" s="9"/>
      <c r="H352" s="9"/>
      <c r="I352" s="9"/>
      <c r="J352" s="12"/>
      <c r="K352" s="12"/>
      <c r="L352" s="12"/>
      <c r="M352" s="57"/>
      <c r="N352" s="7"/>
    </row>
    <row r="353" spans="1:14" s="2" customFormat="1" ht="55.15" hidden="1" customHeight="1" x14ac:dyDescent="0.25">
      <c r="A353" s="60"/>
      <c r="B353" s="67"/>
      <c r="C353" s="57"/>
      <c r="D353" s="26" t="s">
        <v>5</v>
      </c>
      <c r="E353" s="9" t="s">
        <v>66</v>
      </c>
      <c r="F353" s="9" t="s">
        <v>62</v>
      </c>
      <c r="G353" s="9" t="s">
        <v>63</v>
      </c>
      <c r="H353" s="9" t="s">
        <v>64</v>
      </c>
      <c r="I353" s="9" t="s">
        <v>121</v>
      </c>
      <c r="J353" s="12"/>
      <c r="K353" s="12"/>
      <c r="L353" s="12"/>
      <c r="M353" s="57"/>
      <c r="N353" s="7"/>
    </row>
    <row r="354" spans="1:14" s="2" customFormat="1" ht="55.15" hidden="1" customHeight="1" x14ac:dyDescent="0.25">
      <c r="A354" s="60"/>
      <c r="B354" s="67"/>
      <c r="C354" s="57"/>
      <c r="D354" s="26" t="s">
        <v>6</v>
      </c>
      <c r="E354" s="9"/>
      <c r="F354" s="9"/>
      <c r="G354" s="9"/>
      <c r="H354" s="9"/>
      <c r="I354" s="9"/>
      <c r="J354" s="12"/>
      <c r="K354" s="12"/>
      <c r="L354" s="12"/>
      <c r="M354" s="57"/>
      <c r="N354" s="7"/>
    </row>
    <row r="355" spans="1:14" s="2" customFormat="1" ht="55.15" hidden="1" customHeight="1" x14ac:dyDescent="0.25">
      <c r="A355" s="61"/>
      <c r="B355" s="68"/>
      <c r="C355" s="58"/>
      <c r="D355" s="13" t="s">
        <v>7</v>
      </c>
      <c r="E355" s="10"/>
      <c r="F355" s="10"/>
      <c r="G355" s="10"/>
      <c r="H355" s="10"/>
      <c r="I355" s="10"/>
      <c r="J355" s="4">
        <f t="shared" ref="J355:L355" si="113">J353+J352+J354</f>
        <v>0</v>
      </c>
      <c r="K355" s="4">
        <f t="shared" si="113"/>
        <v>0</v>
      </c>
      <c r="L355" s="4">
        <f t="shared" si="113"/>
        <v>0</v>
      </c>
      <c r="M355" s="58"/>
      <c r="N355" s="7"/>
    </row>
    <row r="356" spans="1:14" s="2" customFormat="1" ht="55.15" hidden="1" customHeight="1" x14ac:dyDescent="0.25">
      <c r="A356" s="60">
        <v>70</v>
      </c>
      <c r="B356" s="66"/>
      <c r="C356" s="56" t="s">
        <v>11</v>
      </c>
      <c r="D356" s="25" t="s">
        <v>38</v>
      </c>
      <c r="E356" s="11"/>
      <c r="F356" s="11"/>
      <c r="G356" s="11"/>
      <c r="H356" s="11"/>
      <c r="I356" s="11"/>
      <c r="J356" s="4"/>
      <c r="K356" s="4"/>
      <c r="L356" s="4"/>
      <c r="M356" s="56"/>
      <c r="N356" s="7"/>
    </row>
    <row r="357" spans="1:14" s="2" customFormat="1" ht="55.15" hidden="1" customHeight="1" x14ac:dyDescent="0.25">
      <c r="A357" s="60"/>
      <c r="B357" s="67"/>
      <c r="C357" s="57"/>
      <c r="D357" s="26" t="s">
        <v>4</v>
      </c>
      <c r="E357" s="9"/>
      <c r="F357" s="9"/>
      <c r="G357" s="9"/>
      <c r="H357" s="9"/>
      <c r="I357" s="9"/>
      <c r="J357" s="12"/>
      <c r="K357" s="12"/>
      <c r="L357" s="12"/>
      <c r="M357" s="57"/>
      <c r="N357" s="7"/>
    </row>
    <row r="358" spans="1:14" s="2" customFormat="1" ht="55.15" hidden="1" customHeight="1" x14ac:dyDescent="0.25">
      <c r="A358" s="60"/>
      <c r="B358" s="67"/>
      <c r="C358" s="57"/>
      <c r="D358" s="26" t="s">
        <v>5</v>
      </c>
      <c r="E358" s="9" t="s">
        <v>66</v>
      </c>
      <c r="F358" s="9" t="s">
        <v>62</v>
      </c>
      <c r="G358" s="9" t="s">
        <v>63</v>
      </c>
      <c r="H358" s="9" t="s">
        <v>64</v>
      </c>
      <c r="I358" s="9" t="s">
        <v>121</v>
      </c>
      <c r="J358" s="12"/>
      <c r="K358" s="12"/>
      <c r="L358" s="12"/>
      <c r="M358" s="57"/>
      <c r="N358" s="7"/>
    </row>
    <row r="359" spans="1:14" s="2" customFormat="1" ht="55.15" hidden="1" customHeight="1" x14ac:dyDescent="0.25">
      <c r="A359" s="60"/>
      <c r="B359" s="67"/>
      <c r="C359" s="57"/>
      <c r="D359" s="26" t="s">
        <v>6</v>
      </c>
      <c r="E359" s="9"/>
      <c r="F359" s="9"/>
      <c r="G359" s="9"/>
      <c r="H359" s="9"/>
      <c r="I359" s="9"/>
      <c r="J359" s="12"/>
      <c r="K359" s="12"/>
      <c r="L359" s="12"/>
      <c r="M359" s="57"/>
      <c r="N359" s="7"/>
    </row>
    <row r="360" spans="1:14" s="2" customFormat="1" ht="55.15" hidden="1" customHeight="1" x14ac:dyDescent="0.25">
      <c r="A360" s="61"/>
      <c r="B360" s="68"/>
      <c r="C360" s="58"/>
      <c r="D360" s="13" t="s">
        <v>7</v>
      </c>
      <c r="E360" s="10"/>
      <c r="F360" s="10"/>
      <c r="G360" s="10"/>
      <c r="H360" s="10"/>
      <c r="I360" s="10"/>
      <c r="J360" s="4">
        <f t="shared" ref="J360:L360" si="114">J358+J357+J359</f>
        <v>0</v>
      </c>
      <c r="K360" s="4">
        <f t="shared" si="114"/>
        <v>0</v>
      </c>
      <c r="L360" s="4">
        <f t="shared" si="114"/>
        <v>0</v>
      </c>
      <c r="M360" s="58"/>
      <c r="N360" s="7"/>
    </row>
    <row r="361" spans="1:14" s="2" customFormat="1" ht="55.15" hidden="1" customHeight="1" x14ac:dyDescent="0.25">
      <c r="A361" s="60">
        <v>71</v>
      </c>
      <c r="B361" s="66"/>
      <c r="C361" s="56" t="s">
        <v>11</v>
      </c>
      <c r="D361" s="25" t="s">
        <v>38</v>
      </c>
      <c r="E361" s="11"/>
      <c r="F361" s="11"/>
      <c r="G361" s="11"/>
      <c r="H361" s="11"/>
      <c r="I361" s="11"/>
      <c r="J361" s="4"/>
      <c r="K361" s="4"/>
      <c r="L361" s="4"/>
      <c r="M361" s="56"/>
      <c r="N361" s="7"/>
    </row>
    <row r="362" spans="1:14" s="2" customFormat="1" ht="55.15" hidden="1" customHeight="1" x14ac:dyDescent="0.25">
      <c r="A362" s="60"/>
      <c r="B362" s="67"/>
      <c r="C362" s="57"/>
      <c r="D362" s="26" t="s">
        <v>4</v>
      </c>
      <c r="E362" s="9"/>
      <c r="F362" s="9"/>
      <c r="G362" s="9"/>
      <c r="H362" s="9"/>
      <c r="I362" s="9"/>
      <c r="J362" s="12"/>
      <c r="K362" s="12"/>
      <c r="L362" s="12"/>
      <c r="M362" s="57"/>
      <c r="N362" s="7"/>
    </row>
    <row r="363" spans="1:14" s="2" customFormat="1" ht="55.15" hidden="1" customHeight="1" x14ac:dyDescent="0.25">
      <c r="A363" s="60"/>
      <c r="B363" s="67"/>
      <c r="C363" s="57"/>
      <c r="D363" s="26" t="s">
        <v>5</v>
      </c>
      <c r="E363" s="9" t="s">
        <v>66</v>
      </c>
      <c r="F363" s="9" t="s">
        <v>62</v>
      </c>
      <c r="G363" s="9" t="s">
        <v>63</v>
      </c>
      <c r="H363" s="9" t="s">
        <v>64</v>
      </c>
      <c r="I363" s="9" t="s">
        <v>121</v>
      </c>
      <c r="J363" s="12"/>
      <c r="K363" s="12"/>
      <c r="L363" s="12"/>
      <c r="M363" s="57"/>
      <c r="N363" s="7"/>
    </row>
    <row r="364" spans="1:14" s="2" customFormat="1" ht="55.15" hidden="1" customHeight="1" x14ac:dyDescent="0.25">
      <c r="A364" s="60"/>
      <c r="B364" s="67"/>
      <c r="C364" s="57"/>
      <c r="D364" s="26" t="s">
        <v>6</v>
      </c>
      <c r="E364" s="9"/>
      <c r="F364" s="9"/>
      <c r="G364" s="9"/>
      <c r="H364" s="9"/>
      <c r="I364" s="9"/>
      <c r="J364" s="12"/>
      <c r="K364" s="12"/>
      <c r="L364" s="12"/>
      <c r="M364" s="57"/>
      <c r="N364" s="7"/>
    </row>
    <row r="365" spans="1:14" s="2" customFormat="1" ht="55.15" hidden="1" customHeight="1" x14ac:dyDescent="0.25">
      <c r="A365" s="61"/>
      <c r="B365" s="68"/>
      <c r="C365" s="58"/>
      <c r="D365" s="13" t="s">
        <v>7</v>
      </c>
      <c r="E365" s="10"/>
      <c r="F365" s="10"/>
      <c r="G365" s="10"/>
      <c r="H365" s="10"/>
      <c r="I365" s="10"/>
      <c r="J365" s="4">
        <f t="shared" ref="J365:L365" si="115">J363+J362+J364</f>
        <v>0</v>
      </c>
      <c r="K365" s="4">
        <f t="shared" si="115"/>
        <v>0</v>
      </c>
      <c r="L365" s="4">
        <f t="shared" si="115"/>
        <v>0</v>
      </c>
      <c r="M365" s="58"/>
      <c r="N365" s="7"/>
    </row>
    <row r="366" spans="1:14" s="2" customFormat="1" ht="55.15" customHeight="1" x14ac:dyDescent="0.25">
      <c r="A366" s="59">
        <v>55</v>
      </c>
      <c r="B366" s="62" t="s">
        <v>147</v>
      </c>
      <c r="C366" s="56" t="s">
        <v>11</v>
      </c>
      <c r="D366" s="27" t="s">
        <v>38</v>
      </c>
      <c r="E366" s="11" t="s">
        <v>66</v>
      </c>
      <c r="F366" s="11" t="s">
        <v>62</v>
      </c>
      <c r="G366" s="11" t="s">
        <v>63</v>
      </c>
      <c r="H366" s="11" t="s">
        <v>64</v>
      </c>
      <c r="I366" s="11" t="s">
        <v>148</v>
      </c>
      <c r="J366" s="12">
        <v>414498</v>
      </c>
      <c r="K366" s="12"/>
      <c r="L366" s="12"/>
      <c r="M366" s="45"/>
      <c r="N366" s="7"/>
    </row>
    <row r="367" spans="1:14" s="2" customFormat="1" ht="37.5" customHeight="1" x14ac:dyDescent="0.25">
      <c r="A367" s="60"/>
      <c r="B367" s="63"/>
      <c r="C367" s="57"/>
      <c r="D367" s="28" t="s">
        <v>4</v>
      </c>
      <c r="E367" s="10"/>
      <c r="F367" s="10"/>
      <c r="G367" s="10"/>
      <c r="H367" s="10"/>
      <c r="I367" s="10"/>
      <c r="J367" s="4"/>
      <c r="K367" s="4"/>
      <c r="L367" s="4"/>
      <c r="M367" s="45"/>
      <c r="N367" s="7"/>
    </row>
    <row r="368" spans="1:14" s="2" customFormat="1" ht="55.15" customHeight="1" x14ac:dyDescent="0.25">
      <c r="A368" s="60"/>
      <c r="B368" s="63"/>
      <c r="C368" s="57"/>
      <c r="D368" s="28" t="s">
        <v>5</v>
      </c>
      <c r="E368" s="10"/>
      <c r="F368" s="10"/>
      <c r="G368" s="10"/>
      <c r="H368" s="10"/>
      <c r="I368" s="10"/>
      <c r="J368" s="4"/>
      <c r="K368" s="4"/>
      <c r="L368" s="4"/>
      <c r="M368" s="45"/>
      <c r="N368" s="7"/>
    </row>
    <row r="369" spans="1:14" s="2" customFormat="1" ht="36.75" customHeight="1" x14ac:dyDescent="0.25">
      <c r="A369" s="60"/>
      <c r="B369" s="63"/>
      <c r="C369" s="57"/>
      <c r="D369" s="28" t="s">
        <v>6</v>
      </c>
      <c r="E369" s="10"/>
      <c r="F369" s="10"/>
      <c r="G369" s="10"/>
      <c r="H369" s="10"/>
      <c r="I369" s="10"/>
      <c r="J369" s="4"/>
      <c r="K369" s="4"/>
      <c r="L369" s="4"/>
      <c r="M369" s="45"/>
      <c r="N369" s="7"/>
    </row>
    <row r="370" spans="1:14" s="2" customFormat="1" ht="55.15" customHeight="1" x14ac:dyDescent="0.25">
      <c r="A370" s="61"/>
      <c r="B370" s="64"/>
      <c r="C370" s="58"/>
      <c r="D370" s="13" t="s">
        <v>7</v>
      </c>
      <c r="E370" s="10"/>
      <c r="F370" s="10"/>
      <c r="G370" s="10"/>
      <c r="H370" s="10"/>
      <c r="I370" s="10"/>
      <c r="J370" s="4">
        <f t="shared" ref="J370:L370" si="116">J366+J367+J368+J369</f>
        <v>414498</v>
      </c>
      <c r="K370" s="4">
        <f t="shared" si="116"/>
        <v>0</v>
      </c>
      <c r="L370" s="4">
        <f t="shared" si="116"/>
        <v>0</v>
      </c>
      <c r="M370" s="45"/>
      <c r="N370" s="7"/>
    </row>
    <row r="371" spans="1:14" s="2" customFormat="1" ht="55.15" customHeight="1" x14ac:dyDescent="0.25">
      <c r="A371" s="59">
        <v>56</v>
      </c>
      <c r="B371" s="62" t="s">
        <v>167</v>
      </c>
      <c r="C371" s="56" t="s">
        <v>11</v>
      </c>
      <c r="D371" s="27" t="s">
        <v>38</v>
      </c>
      <c r="E371" s="10"/>
      <c r="F371" s="10"/>
      <c r="G371" s="10"/>
      <c r="H371" s="10"/>
      <c r="I371" s="10"/>
      <c r="J371" s="4"/>
      <c r="K371" s="4"/>
      <c r="L371" s="4"/>
      <c r="M371" s="45"/>
      <c r="N371" s="7"/>
    </row>
    <row r="372" spans="1:14" s="2" customFormat="1" ht="55.15" customHeight="1" x14ac:dyDescent="0.25">
      <c r="A372" s="60"/>
      <c r="B372" s="63"/>
      <c r="C372" s="57"/>
      <c r="D372" s="28" t="s">
        <v>4</v>
      </c>
      <c r="E372" s="10"/>
      <c r="F372" s="10"/>
      <c r="G372" s="10"/>
      <c r="H372" s="10"/>
      <c r="I372" s="10"/>
      <c r="J372" s="4"/>
      <c r="K372" s="4"/>
      <c r="L372" s="4"/>
      <c r="M372" s="45"/>
      <c r="N372" s="7"/>
    </row>
    <row r="373" spans="1:14" s="2" customFormat="1" ht="55.15" customHeight="1" x14ac:dyDescent="0.25">
      <c r="A373" s="60"/>
      <c r="B373" s="63"/>
      <c r="C373" s="57"/>
      <c r="D373" s="28" t="s">
        <v>5</v>
      </c>
      <c r="E373" s="11" t="s">
        <v>66</v>
      </c>
      <c r="F373" s="11" t="s">
        <v>62</v>
      </c>
      <c r="G373" s="11" t="s">
        <v>63</v>
      </c>
      <c r="H373" s="11" t="s">
        <v>64</v>
      </c>
      <c r="I373" s="11" t="s">
        <v>168</v>
      </c>
      <c r="J373" s="12">
        <v>100000</v>
      </c>
      <c r="K373" s="12"/>
      <c r="L373" s="12"/>
      <c r="M373" s="45"/>
      <c r="N373" s="7"/>
    </row>
    <row r="374" spans="1:14" s="2" customFormat="1" ht="55.15" customHeight="1" x14ac:dyDescent="0.25">
      <c r="A374" s="60"/>
      <c r="B374" s="63"/>
      <c r="C374" s="57"/>
      <c r="D374" s="28" t="s">
        <v>6</v>
      </c>
      <c r="E374" s="10"/>
      <c r="F374" s="10"/>
      <c r="G374" s="10"/>
      <c r="H374" s="10"/>
      <c r="I374" s="10"/>
      <c r="J374" s="4"/>
      <c r="K374" s="4"/>
      <c r="L374" s="4"/>
      <c r="M374" s="45"/>
      <c r="N374" s="7"/>
    </row>
    <row r="375" spans="1:14" s="2" customFormat="1" ht="55.15" customHeight="1" x14ac:dyDescent="0.25">
      <c r="A375" s="61"/>
      <c r="B375" s="64"/>
      <c r="C375" s="58"/>
      <c r="D375" s="13" t="s">
        <v>7</v>
      </c>
      <c r="E375" s="10"/>
      <c r="F375" s="10"/>
      <c r="G375" s="10"/>
      <c r="H375" s="10"/>
      <c r="I375" s="10"/>
      <c r="J375" s="4">
        <f t="shared" ref="J375:L375" si="117">J371+J372+J373+J374</f>
        <v>100000</v>
      </c>
      <c r="K375" s="4">
        <f t="shared" si="117"/>
        <v>0</v>
      </c>
      <c r="L375" s="4">
        <f t="shared" si="117"/>
        <v>0</v>
      </c>
      <c r="M375" s="45"/>
      <c r="N375" s="7"/>
    </row>
    <row r="376" spans="1:14" s="2" customFormat="1" ht="55.15" customHeight="1" x14ac:dyDescent="0.25">
      <c r="A376" s="59"/>
      <c r="B376" s="79" t="s">
        <v>18</v>
      </c>
      <c r="C376" s="82"/>
      <c r="D376" s="5" t="s">
        <v>116</v>
      </c>
      <c r="E376" s="10"/>
      <c r="F376" s="10"/>
      <c r="G376" s="10"/>
      <c r="H376" s="10"/>
      <c r="I376" s="10"/>
      <c r="J376" s="4">
        <f>J377+J378+J379+J380</f>
        <v>179266225.23999998</v>
      </c>
      <c r="K376" s="4">
        <f t="shared" ref="K376:L376" si="118">K377+K378+K379+K380</f>
        <v>119969482.63000001</v>
      </c>
      <c r="L376" s="4">
        <f t="shared" si="118"/>
        <v>129833950.12</v>
      </c>
      <c r="M376" s="76"/>
      <c r="N376" s="29"/>
    </row>
    <row r="377" spans="1:14" s="2" customFormat="1" ht="35.25" customHeight="1" x14ac:dyDescent="0.25">
      <c r="A377" s="60"/>
      <c r="B377" s="80"/>
      <c r="C377" s="83"/>
      <c r="D377" s="17" t="s">
        <v>38</v>
      </c>
      <c r="E377" s="11"/>
      <c r="F377" s="11"/>
      <c r="G377" s="11"/>
      <c r="H377" s="11"/>
      <c r="I377" s="11"/>
      <c r="J377" s="12">
        <f>J97+J134+J139+J177+J186+J196+J201+J266+J246+J251+J256+J331+J216+J221+J226+J366+J371+J326+J276+J241+J191+J211+J316</f>
        <v>13838278.960000001</v>
      </c>
      <c r="K377" s="12">
        <f t="shared" ref="K377" si="119">K97+K134+K139+K177+K186+K196+K201+K266+K246+K251+K256+K331+K216+K221+K226+K366+K371+K326+K276+K241+K191</f>
        <v>1704271.3</v>
      </c>
      <c r="L377" s="12">
        <f>L97+L134+L139+L177+L186+L196+L201+L266+L246+L251+L256+L331+L216+L221+L226+L366+L371+L326+L276+L241+L191</f>
        <v>6532121.4699999997</v>
      </c>
      <c r="M377" s="77"/>
      <c r="N377" s="7"/>
    </row>
    <row r="378" spans="1:14" s="2" customFormat="1" ht="40.5" customHeight="1" x14ac:dyDescent="0.25">
      <c r="A378" s="60"/>
      <c r="B378" s="80"/>
      <c r="C378" s="83"/>
      <c r="D378" s="18" t="s">
        <v>4</v>
      </c>
      <c r="E378" s="9"/>
      <c r="F378" s="9"/>
      <c r="G378" s="9"/>
      <c r="H378" s="9"/>
      <c r="I378" s="9"/>
      <c r="J378" s="12">
        <f>J12+J16+J20+J29+J33+J37+J41+J45+J49+J53+J57+J61+J65+J69+J73+J77+J81+J85+J89+J93+J98+J102+J106+J110+J114+J118+J122+J126+J130+J135+J140+J149+J153+J157+J161+J165+J169+J173+J178+J182+J187+J197+J202+J267+J247+J252+J237+J277+J287+J302+J282+J332+J192+J217+J222+J227+J337+J342+J347+J352+J357+J362+J367+J372+J327+J242+J25+J317+J207+J322</f>
        <v>42312911.539999999</v>
      </c>
      <c r="K378" s="12">
        <f t="shared" ref="K378" si="120">K12+K16+K20+K29+K33+K37+K41+K45+K49+K53+K57+K61+K65+K69+K73+K77+K81+K85+K89+K93+K98+K102+K106+K110+K114+K118+K122+K126+K130+K135+K140+K149+K153+K157+K161+K165+K169+K173+K178+K182+K187+K197+K202+K267+K247+K252+K237+K277+K287+K302+K282+K332+K192+K217+K222+K227+K337+K342+K347+K352+K357+K362+K367+K372+K327</f>
        <v>24946248.490000002</v>
      </c>
      <c r="L378" s="12">
        <f>L12+L16+L20+L29+L33+L37+L41+L45+L49+L53+L57+L61+L65+L69+L73+L77+L81+L85+L89+L93+L98+L102+L106+L110+L114+L118+L122+L126+L130+L135+L140+L149+L153+L157+L161+L165+L169+L173+L178+L182+L187+L197+L202+L267+L247+L252+L237+L277+L287+L302+L282+L332+L192+L217+L222+L227+L337+L342+L347+L352+L357+L362+L367+L372+L327</f>
        <v>30763330.32</v>
      </c>
      <c r="M378" s="77"/>
      <c r="N378" s="7"/>
    </row>
    <row r="379" spans="1:14" s="2" customFormat="1" ht="29.25" customHeight="1" x14ac:dyDescent="0.25">
      <c r="A379" s="60"/>
      <c r="B379" s="80"/>
      <c r="C379" s="83"/>
      <c r="D379" s="18" t="s">
        <v>5</v>
      </c>
      <c r="E379" s="9"/>
      <c r="F379" s="9"/>
      <c r="G379" s="9"/>
      <c r="H379" s="9"/>
      <c r="I379" s="9"/>
      <c r="J379" s="12">
        <f>J13+J17+J21+J30+J34+J38+J42+J46+J50+J54+J58+J62+J66+J70+J74+J78+J82+J86+J90+J94+J99+J103+J107+J111+J115+J119+J123+J127+J131+J136+J141+J150+J154+J158+J162+J166+J170+J174+J179+J183+J188+J198+J203+J233+J238+J243+J248+J253+J258+J263+J273+J278+J288+J293+J298+J303+J308+J328+J283+J333+J193+J218+J223+J228+J313+J338+J343+J348+J353+J358+J363+J368+J373+J146+J318+J208</f>
        <v>123115034.73999998</v>
      </c>
      <c r="K379" s="12">
        <f t="shared" ref="K379" si="121">K13+K17+K21+K30+K34+K38+K42+K46+K50+K54+K58+K62+K66+K70+K74+K78+K82+K86+K90+K94+K99+K103+K107+K111+K115+K119+K123+K127+K131+K136+K141+K150+K154+K158+K162+K166+K170+K174+K179+K183+K188+K198+K203+K233+K238+K243+K248+K253+K258+K263+K273+K278+K288+K293+K298+K303+K308+K328+K283+K333+K193+K218+K223+K228+K313+K338+K343+K348+K353+K358+K363+K368+K373</f>
        <v>93318962.840000004</v>
      </c>
      <c r="L379" s="12">
        <f>L13+L17+L21+L30+L34+L38+L42+L46+L50+L54+L58+L62+L66+L70+L74+L78+L82+L86+L90+L94+L99+L103+L107+L111+L115+L119+L123+L127+L131+L136+L141+L150+L154+L158+L162+L166+L170+L174+L179+L183+L188+L198+L203+L233+L238+L243+L248+L253+L258+L263+L273+L278+L288+L293+L298+L303+L308+L328+L283+L333+L193+L218+L223+L228+L313+L338+L343+L348+L353+L358+L363+L368+L373</f>
        <v>92538498.329999998</v>
      </c>
      <c r="M379" s="77"/>
      <c r="N379" s="7"/>
    </row>
    <row r="380" spans="1:14" s="2" customFormat="1" ht="55.15" customHeight="1" x14ac:dyDescent="0.25">
      <c r="A380" s="61"/>
      <c r="B380" s="81"/>
      <c r="C380" s="84"/>
      <c r="D380" s="18" t="s">
        <v>6</v>
      </c>
      <c r="E380" s="9"/>
      <c r="F380" s="9"/>
      <c r="G380" s="9"/>
      <c r="H380" s="9"/>
      <c r="I380" s="9"/>
      <c r="J380" s="12">
        <f>J14+J18+J22+J31+J35+J39+J43+J47+J51+J55+J59+J63+J67+J71+J75+J79+J83+J87+J91+J95+J100+J104+J108+J112+J116+J120+J124+J128+J132+J137+J142+J151+J155+J159+J163+J167+J171+J175+J180+J184+J189+J199+J204+J369+J374</f>
        <v>0</v>
      </c>
      <c r="K380" s="12">
        <f>K14+K18+K22+K31+K35+K39+K43+K47+K51+K55+K59+K63+K67+K71+K75+K79+K83+K87+K91+K95+K100+K104+K108+K112+K116+K120+K124+K128+K132+K137+K142+K151+K155+K159+K163+K167+K171+K175+K180+K184+K189+K199+K204+K369+K374</f>
        <v>0</v>
      </c>
      <c r="L380" s="12">
        <f>L14+L18+L22+L31+L35+L39+L43+L47+L51+L55+L59+L63+L67+L71+L75+L79+L83+L87+L91+L95+L100+L104+L108+L112+L116+L120+L124+L128+L132+L137+L142+L151+L155+L159+L163+L167+L171+L175+L180+L184+L189+L199+L204+L369+L374</f>
        <v>0</v>
      </c>
      <c r="M380" s="78"/>
      <c r="N380" s="7"/>
    </row>
    <row r="381" spans="1:14" ht="55.15" customHeight="1" x14ac:dyDescent="0.25">
      <c r="J381" s="29"/>
      <c r="K381" s="29"/>
      <c r="L381" s="29"/>
    </row>
    <row r="382" spans="1:14" ht="55.15" customHeight="1" x14ac:dyDescent="0.25">
      <c r="J382" s="29"/>
      <c r="K382" s="29"/>
      <c r="L382" s="29"/>
    </row>
  </sheetData>
  <autoFilter ref="B10:M92" xr:uid="{00000000-0009-0000-0000-000000000000}"/>
  <mergeCells count="340">
    <mergeCell ref="M24:M28"/>
    <mergeCell ref="A316:A320"/>
    <mergeCell ref="B316:B320"/>
    <mergeCell ref="C316:C320"/>
    <mergeCell ref="M316:M320"/>
    <mergeCell ref="A206:A210"/>
    <mergeCell ref="B206:B210"/>
    <mergeCell ref="C206:C210"/>
    <mergeCell ref="M206:M210"/>
    <mergeCell ref="B261:B265"/>
    <mergeCell ref="M251:M255"/>
    <mergeCell ref="M256:M260"/>
    <mergeCell ref="B169:B172"/>
    <mergeCell ref="C169:C172"/>
    <mergeCell ref="M169:M172"/>
    <mergeCell ref="C236:C240"/>
    <mergeCell ref="M236:M240"/>
    <mergeCell ref="M57:M60"/>
    <mergeCell ref="C65:C68"/>
    <mergeCell ref="C102:C105"/>
    <mergeCell ref="M153:M156"/>
    <mergeCell ref="B241:B245"/>
    <mergeCell ref="C177:C181"/>
    <mergeCell ref="B177:B181"/>
    <mergeCell ref="M246:M250"/>
    <mergeCell ref="B251:B255"/>
    <mergeCell ref="C251:C255"/>
    <mergeCell ref="M226:M230"/>
    <mergeCell ref="B182:B185"/>
    <mergeCell ref="C182:C185"/>
    <mergeCell ref="M182:M185"/>
    <mergeCell ref="M177:M181"/>
    <mergeCell ref="C241:C245"/>
    <mergeCell ref="B211:B215"/>
    <mergeCell ref="C211:C215"/>
    <mergeCell ref="M211:M215"/>
    <mergeCell ref="M81:M84"/>
    <mergeCell ref="C85:C88"/>
    <mergeCell ref="B110:B113"/>
    <mergeCell ref="M93:M96"/>
    <mergeCell ref="M157:M160"/>
    <mergeCell ref="C61:C64"/>
    <mergeCell ref="B65:B68"/>
    <mergeCell ref="B61:B64"/>
    <mergeCell ref="M130:M133"/>
    <mergeCell ref="M126:M129"/>
    <mergeCell ref="M97:M101"/>
    <mergeCell ref="M77:M80"/>
    <mergeCell ref="M89:M92"/>
    <mergeCell ref="M102:M105"/>
    <mergeCell ref="M114:M117"/>
    <mergeCell ref="C110:C113"/>
    <mergeCell ref="M110:M113"/>
    <mergeCell ref="B165:B168"/>
    <mergeCell ref="C157:C160"/>
    <mergeCell ref="M165:M168"/>
    <mergeCell ref="C81:C84"/>
    <mergeCell ref="B85:B88"/>
    <mergeCell ref="B81:B84"/>
    <mergeCell ref="B89:B92"/>
    <mergeCell ref="C89:C92"/>
    <mergeCell ref="B134:B138"/>
    <mergeCell ref="B106:B109"/>
    <mergeCell ref="B122:B125"/>
    <mergeCell ref="C134:C138"/>
    <mergeCell ref="B139:B143"/>
    <mergeCell ref="C139:C143"/>
    <mergeCell ref="B130:B133"/>
    <mergeCell ref="B157:B160"/>
    <mergeCell ref="C165:C168"/>
    <mergeCell ref="C97:C101"/>
    <mergeCell ref="B102:B105"/>
    <mergeCell ref="B97:B101"/>
    <mergeCell ref="B8:M8"/>
    <mergeCell ref="B7:M7"/>
    <mergeCell ref="B6:M6"/>
    <mergeCell ref="B49:B52"/>
    <mergeCell ref="B37:B40"/>
    <mergeCell ref="C33:C36"/>
    <mergeCell ref="B16:B19"/>
    <mergeCell ref="C16:C19"/>
    <mergeCell ref="C37:C40"/>
    <mergeCell ref="B41:B44"/>
    <mergeCell ref="M9:M11"/>
    <mergeCell ref="M16:M19"/>
    <mergeCell ref="B29:B32"/>
    <mergeCell ref="C29:C32"/>
    <mergeCell ref="C41:C44"/>
    <mergeCell ref="M29:M32"/>
    <mergeCell ref="M33:M36"/>
    <mergeCell ref="C49:C52"/>
    <mergeCell ref="L10:L11"/>
    <mergeCell ref="E9:I9"/>
    <mergeCell ref="M41:M44"/>
    <mergeCell ref="M45:M48"/>
    <mergeCell ref="M49:M52"/>
    <mergeCell ref="B24:B28"/>
    <mergeCell ref="E10:E11"/>
    <mergeCell ref="F10:F11"/>
    <mergeCell ref="G10:G11"/>
    <mergeCell ref="M20:M23"/>
    <mergeCell ref="M361:M365"/>
    <mergeCell ref="A346:A350"/>
    <mergeCell ref="B346:B350"/>
    <mergeCell ref="C346:C350"/>
    <mergeCell ref="M346:M350"/>
    <mergeCell ref="A351:A355"/>
    <mergeCell ref="B351:B355"/>
    <mergeCell ref="C351:C355"/>
    <mergeCell ref="M351:M355"/>
    <mergeCell ref="A356:A360"/>
    <mergeCell ref="B356:B360"/>
    <mergeCell ref="C356:C360"/>
    <mergeCell ref="M356:M360"/>
    <mergeCell ref="A361:A365"/>
    <mergeCell ref="J10:J11"/>
    <mergeCell ref="A331:A335"/>
    <mergeCell ref="B256:B260"/>
    <mergeCell ref="C256:C260"/>
    <mergeCell ref="B149:B152"/>
    <mergeCell ref="B153:B156"/>
    <mergeCell ref="J9:L9"/>
    <mergeCell ref="M12:M15"/>
    <mergeCell ref="K10:K11"/>
    <mergeCell ref="B126:B129"/>
    <mergeCell ref="M134:M138"/>
    <mergeCell ref="B77:B80"/>
    <mergeCell ref="M73:M76"/>
    <mergeCell ref="C73:C76"/>
    <mergeCell ref="C45:C48"/>
    <mergeCell ref="B33:B36"/>
    <mergeCell ref="M69:M72"/>
    <mergeCell ref="B69:B72"/>
    <mergeCell ref="M53:M56"/>
    <mergeCell ref="M61:M64"/>
    <mergeCell ref="B53:B56"/>
    <mergeCell ref="C53:C56"/>
    <mergeCell ref="C57:C60"/>
    <mergeCell ref="M37:M40"/>
    <mergeCell ref="M122:M125"/>
    <mergeCell ref="B114:B117"/>
    <mergeCell ref="C114:C117"/>
    <mergeCell ref="C106:C109"/>
    <mergeCell ref="M106:M109"/>
    <mergeCell ref="M65:M68"/>
    <mergeCell ref="M118:M121"/>
    <mergeCell ref="M241:M245"/>
    <mergeCell ref="B271:B275"/>
    <mergeCell ref="C271:C275"/>
    <mergeCell ref="M286:M290"/>
    <mergeCell ref="B191:B195"/>
    <mergeCell ref="C191:C195"/>
    <mergeCell ref="B118:B121"/>
    <mergeCell ref="C130:C133"/>
    <mergeCell ref="C126:C129"/>
    <mergeCell ref="C118:C121"/>
    <mergeCell ref="C122:C125"/>
    <mergeCell ref="M161:M164"/>
    <mergeCell ref="B161:B164"/>
    <mergeCell ref="C161:C164"/>
    <mergeCell ref="C173:C176"/>
    <mergeCell ref="M173:M176"/>
    <mergeCell ref="B226:B230"/>
    <mergeCell ref="C226:C230"/>
    <mergeCell ref="B286:B290"/>
    <mergeCell ref="C286:C290"/>
    <mergeCell ref="A326:A330"/>
    <mergeCell ref="B326:B330"/>
    <mergeCell ref="C326:C330"/>
    <mergeCell ref="A286:A290"/>
    <mergeCell ref="A301:A305"/>
    <mergeCell ref="A321:A325"/>
    <mergeCell ref="M149:M152"/>
    <mergeCell ref="C149:C152"/>
    <mergeCell ref="C153:C156"/>
    <mergeCell ref="A211:A215"/>
    <mergeCell ref="M85:M88"/>
    <mergeCell ref="M376:M380"/>
    <mergeCell ref="B186:B190"/>
    <mergeCell ref="C186:C190"/>
    <mergeCell ref="M186:M190"/>
    <mergeCell ref="B201:B205"/>
    <mergeCell ref="C201:C205"/>
    <mergeCell ref="M201:M205"/>
    <mergeCell ref="B196:B200"/>
    <mergeCell ref="C196:C200"/>
    <mergeCell ref="M196:M200"/>
    <mergeCell ref="B376:B380"/>
    <mergeCell ref="C376:C380"/>
    <mergeCell ref="B231:B235"/>
    <mergeCell ref="C231:C235"/>
    <mergeCell ref="M231:M235"/>
    <mergeCell ref="B236:B240"/>
    <mergeCell ref="M341:M345"/>
    <mergeCell ref="M191:M195"/>
    <mergeCell ref="B321:B325"/>
    <mergeCell ref="C321:C325"/>
    <mergeCell ref="M321:M325"/>
    <mergeCell ref="B276:B280"/>
    <mergeCell ref="C276:C280"/>
    <mergeCell ref="A134:A138"/>
    <mergeCell ref="A41:A44"/>
    <mergeCell ref="A45:A48"/>
    <mergeCell ref="A49:A52"/>
    <mergeCell ref="A53:A56"/>
    <mergeCell ref="A57:A60"/>
    <mergeCell ref="A61:A64"/>
    <mergeCell ref="A65:A68"/>
    <mergeCell ref="A69:A72"/>
    <mergeCell ref="A106:A109"/>
    <mergeCell ref="A73:A76"/>
    <mergeCell ref="A126:A129"/>
    <mergeCell ref="A130:A133"/>
    <mergeCell ref="A122:A125"/>
    <mergeCell ref="A110:A113"/>
    <mergeCell ref="A77:A80"/>
    <mergeCell ref="A81:A84"/>
    <mergeCell ref="A85:A88"/>
    <mergeCell ref="A89:A92"/>
    <mergeCell ref="A93:A96"/>
    <mergeCell ref="A97:A101"/>
    <mergeCell ref="A102:A105"/>
    <mergeCell ref="A114:A117"/>
    <mergeCell ref="A9:A11"/>
    <mergeCell ref="B9:B11"/>
    <mergeCell ref="C9:C11"/>
    <mergeCell ref="D9:D11"/>
    <mergeCell ref="B20:B23"/>
    <mergeCell ref="C20:C23"/>
    <mergeCell ref="C93:C96"/>
    <mergeCell ref="A16:A19"/>
    <mergeCell ref="A29:A32"/>
    <mergeCell ref="A33:A36"/>
    <mergeCell ref="A37:A40"/>
    <mergeCell ref="A12:A15"/>
    <mergeCell ref="B12:B15"/>
    <mergeCell ref="C12:C15"/>
    <mergeCell ref="A20:A23"/>
    <mergeCell ref="C69:C72"/>
    <mergeCell ref="C77:C80"/>
    <mergeCell ref="B45:B48"/>
    <mergeCell ref="B93:B96"/>
    <mergeCell ref="A24:A28"/>
    <mergeCell ref="C24:C28"/>
    <mergeCell ref="H10:H11"/>
    <mergeCell ref="I10:I11"/>
    <mergeCell ref="B57:B60"/>
    <mergeCell ref="B73:B76"/>
    <mergeCell ref="A118:A121"/>
    <mergeCell ref="A376:A380"/>
    <mergeCell ref="A201:A205"/>
    <mergeCell ref="A173:A176"/>
    <mergeCell ref="A149:A152"/>
    <mergeCell ref="A153:A156"/>
    <mergeCell ref="A157:A160"/>
    <mergeCell ref="A186:A190"/>
    <mergeCell ref="A196:A200"/>
    <mergeCell ref="A165:A168"/>
    <mergeCell ref="A169:A172"/>
    <mergeCell ref="A177:A181"/>
    <mergeCell ref="A182:A185"/>
    <mergeCell ref="A191:A195"/>
    <mergeCell ref="A246:A250"/>
    <mergeCell ref="A251:A255"/>
    <mergeCell ref="A256:A260"/>
    <mergeCell ref="A266:A270"/>
    <mergeCell ref="A271:A275"/>
    <mergeCell ref="A276:A280"/>
    <mergeCell ref="A341:A345"/>
    <mergeCell ref="A261:A265"/>
    <mergeCell ref="M139:M143"/>
    <mergeCell ref="M326:M330"/>
    <mergeCell ref="A281:A285"/>
    <mergeCell ref="B281:B285"/>
    <mergeCell ref="C281:C285"/>
    <mergeCell ref="M281:M285"/>
    <mergeCell ref="B296:B300"/>
    <mergeCell ref="C296:C300"/>
    <mergeCell ref="M297:M300"/>
    <mergeCell ref="B291:B295"/>
    <mergeCell ref="C291:C295"/>
    <mergeCell ref="M291:M295"/>
    <mergeCell ref="A291:A295"/>
    <mergeCell ref="A296:A300"/>
    <mergeCell ref="A306:A310"/>
    <mergeCell ref="A231:A235"/>
    <mergeCell ref="A236:A240"/>
    <mergeCell ref="A241:A245"/>
    <mergeCell ref="B246:B250"/>
    <mergeCell ref="C246:C250"/>
    <mergeCell ref="A139:A143"/>
    <mergeCell ref="B173:B176"/>
    <mergeCell ref="A161:A164"/>
    <mergeCell ref="B311:B315"/>
    <mergeCell ref="C311:C315"/>
    <mergeCell ref="M311:M315"/>
    <mergeCell ref="B266:B270"/>
    <mergeCell ref="C266:C270"/>
    <mergeCell ref="M266:M270"/>
    <mergeCell ref="C261:C265"/>
    <mergeCell ref="M261:M265"/>
    <mergeCell ref="M301:M305"/>
    <mergeCell ref="M271:M275"/>
    <mergeCell ref="B306:B310"/>
    <mergeCell ref="C306:C310"/>
    <mergeCell ref="M306:M310"/>
    <mergeCell ref="B301:B305"/>
    <mergeCell ref="C301:C305"/>
    <mergeCell ref="M216:M220"/>
    <mergeCell ref="A221:A225"/>
    <mergeCell ref="B221:B225"/>
    <mergeCell ref="C221:C225"/>
    <mergeCell ref="M221:M225"/>
    <mergeCell ref="A226:A230"/>
    <mergeCell ref="A311:A315"/>
    <mergeCell ref="M276:M280"/>
    <mergeCell ref="A144:A148"/>
    <mergeCell ref="B144:B148"/>
    <mergeCell ref="C144:C148"/>
    <mergeCell ref="M144:M148"/>
    <mergeCell ref="A366:A370"/>
    <mergeCell ref="B366:B370"/>
    <mergeCell ref="C366:C370"/>
    <mergeCell ref="A371:A375"/>
    <mergeCell ref="B371:B375"/>
    <mergeCell ref="C371:C375"/>
    <mergeCell ref="A336:A340"/>
    <mergeCell ref="B336:B340"/>
    <mergeCell ref="C336:C340"/>
    <mergeCell ref="B341:B345"/>
    <mergeCell ref="C341:C345"/>
    <mergeCell ref="B361:B365"/>
    <mergeCell ref="C361:C365"/>
    <mergeCell ref="M336:M340"/>
    <mergeCell ref="B331:B335"/>
    <mergeCell ref="C331:C335"/>
    <mergeCell ref="M331:M335"/>
    <mergeCell ref="A216:A220"/>
    <mergeCell ref="B216:B220"/>
    <mergeCell ref="C216:C220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59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2021-12-06T12:58:49Z</cp:lastPrinted>
  <dcterms:created xsi:type="dcterms:W3CDTF">2011-06-15T13:58:56Z</dcterms:created>
  <dcterms:modified xsi:type="dcterms:W3CDTF">2021-12-06T12:59:00Z</dcterms:modified>
</cp:coreProperties>
</file>