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1" sheetId="1" r:id="rId1"/>
  </sheets>
  <definedNames>
    <definedName name="_xlnm.Print_Area" localSheetId="0">'приложение1'!$C$1:$W$169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<sst xmlns="http://schemas.openxmlformats.org/spreadsheetml/2006/main" count="345" uniqueCount="309">
  <si>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</si>
  <si>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</si>
  <si>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</si>
  <si>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</si>
  <si>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</si>
  <si>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</si>
  <si>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</si>
  <si>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</si>
  <si>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</si>
  <si>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</si>
  <si>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</si>
  <si>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</si>
  <si>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</si>
  <si>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</si>
  <si>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</si>
  <si>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</si>
  <si>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1 08 00000 00 0000 000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</si>
  <si>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</si>
  <si>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</si>
  <si>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</si>
  <si>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</si>
  <si>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</si>
  <si>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</si>
  <si>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</si>
  <si>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</si>
  <si>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</si>
  <si>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</si>
  <si>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</si>
  <si>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</si>
  <si>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</si>
  <si>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</si>
  <si>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</si>
  <si>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1 05 02010 02 0000 110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</si>
  <si>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</si>
  <si>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</si>
  <si>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</si>
  <si>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</si>
  <si>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</si>
  <si>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</si>
  <si>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</si>
  <si>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</si>
  <si>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</si>
  <si>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</si>
  <si>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</si>
  <si>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</si>
  <si>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</si>
  <si>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</si>
  <si>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</si>
  <si>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</si>
  <si>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</si>
  <si>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</si>
  <si>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</si>
  <si>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</si>
  <si>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</si>
  <si>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</si>
  <si>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</si>
  <si>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</si>
  <si>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</si>
  <si>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</si>
  <si>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</si>
  <si>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</si>
  <si>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</si>
  <si>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</si>
  <si>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</si>
  <si>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</si>
  <si>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</si>
  <si>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</si>
  <si>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</si>
  <si>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</si>
  <si>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</si>
  <si>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</si>
  <si>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</si>
  <si>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</si>
  <si>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</si>
  <si>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</si>
  <si>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</si>
  <si>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</si>
  <si>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</si>
  <si>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</si>
  <si>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</si>
  <si>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</si>
  <si>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</si>
  <si>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</si>
  <si>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</si>
  <si>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</si>
  <si>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</si>
  <si>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</si>
  <si>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</si>
  <si>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</si>
  <si>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</si>
  <si>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</si>
  <si>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</si>
  <si>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</si>
  <si>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</si>
  <si>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</si>
  <si>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</si>
  <si>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</si>
  <si>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</si>
  <si>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</si>
  <si>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</si>
  <si>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</si>
  <si>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</si>
  <si>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</si>
  <si>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</si>
  <si>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</si>
  <si>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</si>
  <si>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</si>
  <si>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</si>
  <si>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</si>
  <si>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</si>
  <si>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</si>
  <si>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</si>
  <si>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</si>
  <si>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</si>
  <si>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</si>
  <si>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</si>
  <si>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</si>
  <si>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</si>
  <si>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</si>
  <si>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</si>
  <si>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</si>
  <si>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</si>
  <si>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</si>
  <si>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</si>
  <si>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</si>
  <si>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</si>
  <si>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</si>
  <si>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</si>
  <si>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</si>
  <si>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</si>
  <si>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</si>
  <si>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</si>
  <si>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</si>
  <si>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</si>
  <si>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</si>
  <si>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</si>
  <si>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</si>
  <si>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</si>
  <si>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</si>
  <si>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</si>
  <si>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</si>
  <si>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</si>
  <si>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</si>
  <si>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</si>
  <si>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</si>
  <si>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</si>
  <si>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</si>
  <si>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1 16 01193 01 0000 140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</si>
  <si>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</si>
  <si>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</si>
  <si>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</si>
  <si>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</si>
  <si>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</si>
  <si>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</si>
  <si>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</si>
  <si>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</si>
  <si>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</si>
  <si>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</si>
  <si>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</si>
  <si>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</si>
  <si>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</si>
  <si>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</si>
  <si>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</si>
  <si>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</si>
  <si>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</si>
  <si>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</si>
  <si>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</si>
  <si>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</si>
  <si>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</si>
  <si>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</si>
  <si>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</si>
  <si>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</si>
  <si>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</si>
  <si>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</si>
  <si>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1 16 01333 01 0000 140</t>
  </si>
  <si>
    <t>1 16 01180 01 0000 140</t>
  </si>
  <si>
    <t>1 16 01183 01 0000 140</t>
  </si>
  <si>
    <t>1 01 02080 01 0000 110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</si>
  <si>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</si>
  <si>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</si>
  <si>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</si>
  <si>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</si>
  <si>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</si>
  <si>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</si>
  <si>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</si>
  <si>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</si>
  <si>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</si>
  <si>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</si>
  <si>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</si>
  <si>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</si>
  <si>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</si>
  <si>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</si>
  <si>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</si>
  <si>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</si>
  <si>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</si>
  <si>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t>2 02 25497 05 0000 150</t>
  </si>
  <si>
    <t>2 02 25519 05 0000 150</t>
  </si>
  <si>
    <t>2 02 29999 05 0000 150</t>
  </si>
  <si>
    <t>Прочие субсидии</t>
  </si>
  <si>
    <t>2 02 30000 00 0000 150</t>
  </si>
  <si>
    <t>Субвенции бюджетам бюджетной системы Российской Федерации</t>
  </si>
  <si>
    <t>2 02 35120 00 0000 150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</si>
  <si>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</si>
  <si>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</si>
  <si>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</si>
  <si>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</si>
  <si>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</si>
  <si>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</si>
  <si>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</si>
  <si>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проведение Всероссийской сельскохозяйственной переписи в 2016 году</t>
  </si>
  <si>
    <t>2 02 30024 05 0000 151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</si>
  <si>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</si>
  <si>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</si>
  <si>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</si>
  <si>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</si>
  <si>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</si>
  <si>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</si>
  <si>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</si>
  <si>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</si>
  <si>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</si>
  <si>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</si>
  <si>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</si>
  <si>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202 03999 05 0000 151</t>
  </si>
  <si>
    <t>2 02 03999 05 0000 151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</si>
  <si>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</si>
  <si>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</si>
  <si>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</si>
  <si>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</si>
  <si>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</si>
  <si>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</si>
  <si>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</si>
  <si>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</si>
  <si>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</si>
  <si>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</si>
  <si>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</si>
  <si>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</si>
  <si>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</si>
  <si>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</si>
  <si>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</si>
  <si>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</si>
  <si>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2 02 49999 05 0000 150</t>
  </si>
  <si>
    <t>Субвенции бюджетам муниципальных районов на организацию и осуществление деятельности по опеке и попечительству</t>
  </si>
  <si>
    <t>2 02 45179 05 0000 150</t>
  </si>
  <si>
    <t>Сведения о внесенных в течение 2023 года изменениях в решение районного Совета народных депутатов "О бюджете Погарского муниципального района Брянской области на 2023 год и на плановый период 2024 и 2025 годов" в части доходов</t>
  </si>
  <si>
    <t>Сумма на 2023 год</t>
  </si>
  <si>
    <t>НАЛОГОВЫЕ И НЕНАЛОГОВЫЕ ДОХОДЫ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</si>
  <si>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компании)</t>
  </si>
  <si>
    <t>Государственная пошлина по делам, рассматриваеммым в судах общей юрисдикции, мировыми судьями (за исключением Верховного Суда Российской Федерации)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</si>
  <si>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</si>
  <si>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</si>
  <si>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</si>
  <si>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</si>
  <si>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</si>
  <si>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</si>
  <si>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</si>
  <si>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</si>
  <si>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</si>
  <si>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в рамках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</si>
  <si>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обеспечению жильем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</si>
  <si>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2 02 25511 05 0000 150</t>
  </si>
  <si>
    <t>Субсидии бюджетам муниципальных районов на проведение комплексных кадастровых работ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</si>
  <si>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</si>
  <si>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</si>
  <si>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</si>
  <si>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</si>
  <si>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(муниципальных округов, городских округов) на поддержку отрасли культуры в рамках регионального проекта «Творческие люди (Брянская область)» государственной программы «Развитие культуры и туризма в Брянской области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</si>
  <si>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</si>
  <si>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Субсидии бюджетам муниципальных районов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</si>
  <si>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</si>
  <si>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</si>
  <si>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на приведение в соответствии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</si>
  <si>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на реализацию отдельных мероприятий по развитию образования</t>
  </si>
  <si>
    <t>Субсидии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</t>
  </si>
  <si>
    <t>Субвенция бюджетам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</si>
  <si>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бюджетам муниципальных образований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</si>
  <si>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</si>
  <si>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</si>
  <si>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2 02 03024 05 0000 150</t>
  </si>
  <si>
    <t>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культуры,находящихся в сельской местности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</si>
  <si>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</si>
  <si>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>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</si>
  <si>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</si>
  <si>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Субвенция бюджетам муниципальных районов на обеспечение сохранности жилых помещений, закрепленных за детьми -сиротами и детьми, оставшимися без попечения родителей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</si>
  <si>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</si>
  <si>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финансовое обеспечение получения дошкольного образования в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</si>
  <si>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</si>
  <si>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</si>
  <si>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202 03999 00 0000 151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</si>
  <si>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</si>
  <si>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</si>
  <si>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финансове обеспечение получения дошкольного образования в дошкольных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</si>
  <si>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</si>
  <si>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</si>
  <si>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</si>
  <si>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</si>
  <si>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2 02 04000 00 0000 150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</si>
  <si>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</si>
  <si>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</si>
  <si>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на поощрение муниципальных управленческих команд приграничных муниципальных образований Брянской области</t>
  </si>
  <si>
    <t>Иные межбюджетные трансферты бюджетам муниципальных районов (муниципальных округов, городских округов)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</si>
  <si>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Решение от 17.02.2023 №6-296</t>
  </si>
  <si>
    <t>Решение от 27.04.2023 №6-308</t>
  </si>
  <si>
    <t>Решение от 28.07.2023 №6-330</t>
  </si>
  <si>
    <t>Решение от 29.09.2023 №6-334</t>
  </si>
  <si>
    <t>Решение от 27.10.2023 №6-343</t>
  </si>
  <si>
    <t>Решение от 29.11.2023 №6-351</t>
  </si>
  <si>
    <t>Решение от 25.12.2023 №6-360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</si>
  <si>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2023 году показателей деятельности органов исполнительной власти Брянской области</t>
  </si>
  <si>
    <t>Иные межбюджетные трансферты бюджектам муниципальных районов на реализацию специальных мер в области национальной обороны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</si>
</sst>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2" xfId="58" applyFont="1" applyBorder="1" applyAlignment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>
      <alignment horizontal="justify" vertical="center" wrapText="1"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justify" vertical="top" wrapText="1"/>
      <protection/>
    </xf>
    <xf numFmtId="0" fontId="3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right" vertical="center" wrapText="1"/>
    </xf>
    <xf numFmtId="0" fontId="11" fillId="0" borderId="12" xfId="56" applyFont="1" applyBorder="1" applyAlignment="1">
      <alignment horizontal="center" vertical="top"/>
      <protection/>
    </xf>
    <xf numFmtId="0" fontId="11" fillId="0" borderId="12" xfId="56" applyFont="1" applyBorder="1" applyAlignment="1">
      <alignment vertical="top" wrapText="1"/>
      <protection/>
    </xf>
    <xf numFmtId="4" fontId="3" fillId="0" borderId="12" xfId="0" applyNumberFormat="1" applyFont="1" applyBorder="1" applyAlignment="1">
      <alignment horizontal="right" vertical="top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2" xfId="56" applyFont="1" applyBorder="1" applyAlignment="1">
      <alignment horizontal="justify" vertical="center" wrapText="1"/>
      <protection/>
    </xf>
    <xf numFmtId="4" fontId="2" fillId="0" borderId="12" xfId="0" applyNumberFormat="1" applyFont="1" applyBorder="1" applyAlignment="1">
      <alignment horizontal="right" shrinkToFi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0" fillId="32" borderId="0" xfId="0" applyFont="1" applyFill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 shrinkToFit="1"/>
    </xf>
    <xf numFmtId="0" fontId="9" fillId="32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top"/>
    </xf>
    <xf numFmtId="0" fontId="8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 wrapText="1"/>
    </xf>
    <xf numFmtId="49" fontId="2" fillId="0" borderId="12" xfId="57" applyNumberFormat="1" applyFont="1" applyBorder="1" applyAlignment="1">
      <alignment horizontal="center" vertical="top"/>
      <protection/>
    </xf>
    <xf numFmtId="0" fontId="2" fillId="0" borderId="12" xfId="57" applyFont="1" applyBorder="1" applyAlignment="1">
      <alignment vertical="top" wrapText="1"/>
      <protection/>
    </xf>
    <xf numFmtId="49" fontId="3" fillId="0" borderId="12" xfId="57" applyNumberFormat="1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vertical="top" wrapText="1"/>
      <protection/>
    </xf>
    <xf numFmtId="49" fontId="8" fillId="0" borderId="12" xfId="57" applyNumberFormat="1" applyFont="1" applyBorder="1" applyAlignment="1">
      <alignment horizontal="center" vertical="top" wrapText="1"/>
      <protection/>
    </xf>
    <xf numFmtId="0" fontId="8" fillId="0" borderId="12" xfId="57" applyFont="1" applyBorder="1" applyAlignment="1">
      <alignment vertical="top" wrapText="1"/>
      <protection/>
    </xf>
    <xf numFmtId="49" fontId="2" fillId="0" borderId="12" xfId="56" applyNumberFormat="1" applyFont="1" applyBorder="1" applyAlignment="1">
      <alignment horizontal="left" vertical="top"/>
      <protection/>
    </xf>
    <xf numFmtId="0" fontId="2" fillId="0" borderId="12" xfId="56" applyFont="1" applyBorder="1" applyAlignment="1">
      <alignment vertical="top" wrapText="1"/>
      <protection/>
    </xf>
    <xf numFmtId="49" fontId="3" fillId="0" borderId="12" xfId="56" applyNumberFormat="1" applyFont="1" applyBorder="1" applyAlignment="1">
      <alignment horizontal="left" vertical="top"/>
      <protection/>
    </xf>
    <xf numFmtId="0" fontId="3" fillId="0" borderId="12" xfId="56" applyFont="1" applyBorder="1" applyAlignment="1">
      <alignment vertical="top" wrapText="1"/>
      <protection/>
    </xf>
    <xf numFmtId="49" fontId="8" fillId="0" borderId="12" xfId="56" applyNumberFormat="1" applyFont="1" applyBorder="1" applyAlignment="1">
      <alignment horizontal="left" vertical="top"/>
      <protection/>
    </xf>
    <xf numFmtId="0" fontId="8" fillId="0" borderId="12" xfId="56" applyFont="1" applyBorder="1" applyAlignment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top" shrinkToFi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showGridLines="0" showZeros="0" tabSelected="1" view="pageBreakPreview" zoomScale="90" zoomScaleNormal="90" zoomScaleSheetLayoutView="90" zoomScalePageLayoutView="0" workbookViewId="0" topLeftCell="A160">
      <pane xSplit="8" topLeftCell="L1" activePane="topRight" state="frozen"/>
      <selection pane="topLeft" activeCell="H1" sqref="H1"/>
      <selection pane="topRight" activeCell="M161" sqref="M161"/>
    </sheetView>
  </sheetViews>
  <sheetFormatPr defaultColWidth="9.00390625" defaultRowHeight="12.75"/>
  <cols>
    <col min="1" max="6" width="0" style="1" hidden="1" customWidth="1"/>
    <col min="7" max="7" width="24.00390625" style="1" customWidth="1"/>
    <col min="8" max="8" width="61.00390625" style="1" customWidth="1"/>
    <col min="9" max="19" width="17.25390625" style="1" customWidth="1"/>
    <col min="20" max="20" width="17.25390625" style="39" customWidth="1"/>
    <col min="21" max="23" width="17.25390625" style="1" customWidth="1"/>
    <col min="24" max="16384" width="9.125" style="1" customWidth="1"/>
  </cols>
  <sheetData>
    <row r="1" spans="1:23" ht="31.5" customHeight="1">
      <c r="A1" s="13"/>
      <c r="B1" s="13"/>
      <c r="C1" s="13"/>
      <c r="D1" s="13"/>
      <c r="E1" s="13"/>
      <c r="F1" s="13"/>
      <c r="G1" s="40" t="s">
        <v>243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63">
      <c r="A2" s="2"/>
      <c r="B2" s="2"/>
      <c r="C2" s="2"/>
      <c r="D2" s="2"/>
      <c r="E2" s="2"/>
      <c r="F2" s="2"/>
      <c r="G2" s="41" t="s">
        <v>6</v>
      </c>
      <c r="H2" s="41" t="s">
        <v>59</v>
      </c>
      <c r="I2" s="42" t="s">
        <v>244</v>
      </c>
      <c r="J2" s="42" t="s">
        <v>300</v>
      </c>
      <c r="K2" s="42" t="s">
        <v>244</v>
      </c>
      <c r="L2" s="42" t="s">
        <v>301</v>
      </c>
      <c r="M2" s="42" t="s">
        <v>244</v>
      </c>
      <c r="N2" s="42" t="s">
        <v>302</v>
      </c>
      <c r="O2" s="42" t="s">
        <v>244</v>
      </c>
      <c r="P2" s="42" t="s">
        <v>303</v>
      </c>
      <c r="Q2" s="42" t="s">
        <v>244</v>
      </c>
      <c r="R2" s="42" t="s">
        <v>304</v>
      </c>
      <c r="S2" s="42" t="s">
        <v>244</v>
      </c>
      <c r="T2" s="42" t="s">
        <v>305</v>
      </c>
      <c r="U2" s="42" t="s">
        <v>244</v>
      </c>
      <c r="V2" s="42" t="s">
        <v>306</v>
      </c>
      <c r="W2" s="42" t="s">
        <v>244</v>
      </c>
    </row>
    <row r="3" spans="7:23" ht="12.75">
      <c r="G3" s="43" t="s">
        <v>7</v>
      </c>
      <c r="H3" s="44" t="s">
        <v>245</v>
      </c>
      <c r="I3" s="5">
        <f>I4+I11+I21+I29+I35+I52+I58+I64+I45</f>
        <v>215780000</v>
      </c>
      <c r="J3" s="5"/>
      <c r="K3" s="5">
        <f>I3+J3</f>
        <v>215780000</v>
      </c>
      <c r="L3" s="5">
        <f>L58</f>
        <v>4323075.1</v>
      </c>
      <c r="M3" s="5">
        <f>K3+L3</f>
        <v>220103075.1</v>
      </c>
      <c r="N3" s="5">
        <f>N58</f>
        <v>1893307</v>
      </c>
      <c r="O3" s="5">
        <f>M3+N3</f>
        <v>221996382.1</v>
      </c>
      <c r="P3" s="5">
        <f>P58</f>
        <v>283350</v>
      </c>
      <c r="Q3" s="5">
        <f>O3+P3</f>
        <v>222279732.1</v>
      </c>
      <c r="R3" s="5">
        <f>R58+R29+R64</f>
        <v>6441454.78</v>
      </c>
      <c r="S3" s="5">
        <f>Q3+R3</f>
        <v>228721186.88</v>
      </c>
      <c r="T3" s="5">
        <f>T4+T35+T58</f>
        <v>3755849</v>
      </c>
      <c r="U3" s="5">
        <f>S3+T3</f>
        <v>232477035.88</v>
      </c>
      <c r="V3" s="5">
        <f>V4+V35+V58</f>
        <v>0</v>
      </c>
      <c r="W3" s="5">
        <f>U3+V3</f>
        <v>232477035.88</v>
      </c>
    </row>
    <row r="4" spans="7:23" ht="12.75">
      <c r="G4" s="43" t="s">
        <v>8</v>
      </c>
      <c r="H4" s="6" t="s">
        <v>31</v>
      </c>
      <c r="I4" s="5">
        <f>I5</f>
        <v>182243000</v>
      </c>
      <c r="J4" s="5"/>
      <c r="K4" s="5">
        <f aca="true" t="shared" si="0" ref="K4:K67">I4+J4</f>
        <v>182243000</v>
      </c>
      <c r="L4" s="5"/>
      <c r="M4" s="5">
        <f aca="true" t="shared" si="1" ref="M4:M67">K4+L4</f>
        <v>182243000</v>
      </c>
      <c r="N4" s="5"/>
      <c r="O4" s="5">
        <f aca="true" t="shared" si="2" ref="O4:O67">M4+N4</f>
        <v>182243000</v>
      </c>
      <c r="P4" s="5"/>
      <c r="Q4" s="5">
        <f aca="true" t="shared" si="3" ref="Q4:Q67">O4+P4</f>
        <v>182243000</v>
      </c>
      <c r="R4" s="5"/>
      <c r="S4" s="5">
        <f aca="true" t="shared" si="4" ref="S4:S67">Q4+R4</f>
        <v>182243000</v>
      </c>
      <c r="T4" s="5">
        <f>T5</f>
        <v>2988763.71</v>
      </c>
      <c r="U4" s="5">
        <f aca="true" t="shared" si="5" ref="U4:U67">S4+T4</f>
        <v>185231763.71</v>
      </c>
      <c r="V4" s="5">
        <f>V5</f>
        <v>0</v>
      </c>
      <c r="W4" s="5">
        <f aca="true" t="shared" si="6" ref="W4:W67">U4+V4</f>
        <v>185231763.71</v>
      </c>
    </row>
    <row r="5" spans="7:23" ht="12.75">
      <c r="G5" s="43" t="s">
        <v>9</v>
      </c>
      <c r="H5" s="7" t="s">
        <v>10</v>
      </c>
      <c r="I5" s="5">
        <f>I6+I7+I8+I9+I10</f>
        <v>182243000</v>
      </c>
      <c r="J5" s="5"/>
      <c r="K5" s="5">
        <f t="shared" si="0"/>
        <v>182243000</v>
      </c>
      <c r="L5" s="5"/>
      <c r="M5" s="5">
        <f t="shared" si="1"/>
        <v>182243000</v>
      </c>
      <c r="N5" s="5"/>
      <c r="O5" s="5">
        <f t="shared" si="2"/>
        <v>182243000</v>
      </c>
      <c r="P5" s="5"/>
      <c r="Q5" s="5">
        <f t="shared" si="3"/>
        <v>182243000</v>
      </c>
      <c r="R5" s="5"/>
      <c r="S5" s="5">
        <f t="shared" si="4"/>
        <v>182243000</v>
      </c>
      <c r="T5" s="5">
        <f>T10</f>
        <v>2988763.71</v>
      </c>
      <c r="U5" s="5">
        <f t="shared" si="5"/>
        <v>185231763.71</v>
      </c>
      <c r="V5" s="5">
        <f>V10</f>
        <v>0</v>
      </c>
      <c r="W5" s="5">
        <f t="shared" si="6"/>
        <v>185231763.71</v>
      </c>
    </row>
    <row r="6" spans="7:23" ht="63.75">
      <c r="G6" s="45" t="s">
        <v>11</v>
      </c>
      <c r="H6" s="3" t="s">
        <v>77</v>
      </c>
      <c r="I6" s="4">
        <v>174593000</v>
      </c>
      <c r="J6" s="4"/>
      <c r="K6" s="5">
        <f t="shared" si="0"/>
        <v>174593000</v>
      </c>
      <c r="L6" s="5"/>
      <c r="M6" s="5">
        <f t="shared" si="1"/>
        <v>174593000</v>
      </c>
      <c r="N6" s="5"/>
      <c r="O6" s="5">
        <f t="shared" si="2"/>
        <v>174593000</v>
      </c>
      <c r="P6" s="5"/>
      <c r="Q6" s="5">
        <f t="shared" si="3"/>
        <v>174593000</v>
      </c>
      <c r="R6" s="5"/>
      <c r="S6" s="5">
        <f t="shared" si="4"/>
        <v>174593000</v>
      </c>
      <c r="T6" s="5"/>
      <c r="U6" s="5">
        <f t="shared" si="5"/>
        <v>174593000</v>
      </c>
      <c r="V6" s="5"/>
      <c r="W6" s="5">
        <f t="shared" si="6"/>
        <v>174593000</v>
      </c>
    </row>
    <row r="7" spans="7:23" ht="89.25">
      <c r="G7" s="45" t="s">
        <v>12</v>
      </c>
      <c r="H7" s="3" t="s">
        <v>78</v>
      </c>
      <c r="I7" s="4">
        <v>900000</v>
      </c>
      <c r="J7" s="4"/>
      <c r="K7" s="5">
        <f t="shared" si="0"/>
        <v>900000</v>
      </c>
      <c r="L7" s="5"/>
      <c r="M7" s="5">
        <f t="shared" si="1"/>
        <v>900000</v>
      </c>
      <c r="N7" s="5"/>
      <c r="O7" s="5">
        <f t="shared" si="2"/>
        <v>900000</v>
      </c>
      <c r="P7" s="5"/>
      <c r="Q7" s="5">
        <f t="shared" si="3"/>
        <v>900000</v>
      </c>
      <c r="R7" s="5"/>
      <c r="S7" s="5">
        <f t="shared" si="4"/>
        <v>900000</v>
      </c>
      <c r="T7" s="5"/>
      <c r="U7" s="5">
        <f t="shared" si="5"/>
        <v>900000</v>
      </c>
      <c r="V7" s="5"/>
      <c r="W7" s="5">
        <f t="shared" si="6"/>
        <v>900000</v>
      </c>
    </row>
    <row r="8" spans="7:23" ht="51">
      <c r="G8" s="45" t="s">
        <v>13</v>
      </c>
      <c r="H8" s="3" t="s">
        <v>79</v>
      </c>
      <c r="I8" s="4">
        <v>4800000</v>
      </c>
      <c r="J8" s="4"/>
      <c r="K8" s="5">
        <f t="shared" si="0"/>
        <v>4800000</v>
      </c>
      <c r="L8" s="5"/>
      <c r="M8" s="5">
        <f t="shared" si="1"/>
        <v>4800000</v>
      </c>
      <c r="N8" s="5"/>
      <c r="O8" s="5">
        <f t="shared" si="2"/>
        <v>4800000</v>
      </c>
      <c r="P8" s="5"/>
      <c r="Q8" s="5">
        <f t="shared" si="3"/>
        <v>4800000</v>
      </c>
      <c r="R8" s="5"/>
      <c r="S8" s="5">
        <f t="shared" si="4"/>
        <v>4800000</v>
      </c>
      <c r="T8" s="5"/>
      <c r="U8" s="5">
        <f t="shared" si="5"/>
        <v>4800000</v>
      </c>
      <c r="V8" s="5"/>
      <c r="W8" s="5">
        <f t="shared" si="6"/>
        <v>4800000</v>
      </c>
    </row>
    <row r="9" spans="7:23" ht="76.5">
      <c r="G9" s="46" t="s">
        <v>14</v>
      </c>
      <c r="H9" s="3" t="s">
        <v>80</v>
      </c>
      <c r="I9" s="4">
        <v>123000</v>
      </c>
      <c r="J9" s="4"/>
      <c r="K9" s="5">
        <f t="shared" si="0"/>
        <v>123000</v>
      </c>
      <c r="L9" s="5"/>
      <c r="M9" s="5">
        <f t="shared" si="1"/>
        <v>123000</v>
      </c>
      <c r="N9" s="5"/>
      <c r="O9" s="5">
        <f t="shared" si="2"/>
        <v>123000</v>
      </c>
      <c r="P9" s="5"/>
      <c r="Q9" s="5">
        <f t="shared" si="3"/>
        <v>123000</v>
      </c>
      <c r="R9" s="5"/>
      <c r="S9" s="5">
        <f t="shared" si="4"/>
        <v>123000</v>
      </c>
      <c r="T9" s="5"/>
      <c r="U9" s="5">
        <f t="shared" si="5"/>
        <v>123000</v>
      </c>
      <c r="V9" s="5"/>
      <c r="W9" s="5">
        <f t="shared" si="6"/>
        <v>123000</v>
      </c>
    </row>
    <row r="10" spans="7:23" ht="63.75">
      <c r="G10" s="46" t="s">
        <v>177</v>
      </c>
      <c r="H10" s="3" t="s">
        <v>246</v>
      </c>
      <c r="I10" s="4">
        <v>1827000</v>
      </c>
      <c r="J10" s="4"/>
      <c r="K10" s="5">
        <f t="shared" si="0"/>
        <v>1827000</v>
      </c>
      <c r="L10" s="5"/>
      <c r="M10" s="5">
        <f t="shared" si="1"/>
        <v>1827000</v>
      </c>
      <c r="N10" s="5"/>
      <c r="O10" s="5">
        <f t="shared" si="2"/>
        <v>1827000</v>
      </c>
      <c r="P10" s="5"/>
      <c r="Q10" s="5">
        <f t="shared" si="3"/>
        <v>1827000</v>
      </c>
      <c r="R10" s="5"/>
      <c r="S10" s="5">
        <f t="shared" si="4"/>
        <v>1827000</v>
      </c>
      <c r="T10" s="5">
        <v>2988763.71</v>
      </c>
      <c r="U10" s="5">
        <f t="shared" si="5"/>
        <v>4815763.71</v>
      </c>
      <c r="V10" s="5"/>
      <c r="W10" s="5">
        <f t="shared" si="6"/>
        <v>4815763.71</v>
      </c>
    </row>
    <row r="11" spans="7:23" ht="24">
      <c r="G11" s="47" t="s">
        <v>15</v>
      </c>
      <c r="H11" s="48" t="s">
        <v>52</v>
      </c>
      <c r="I11" s="5">
        <f>I12</f>
        <v>16009000</v>
      </c>
      <c r="J11" s="5"/>
      <c r="K11" s="5">
        <f t="shared" si="0"/>
        <v>16009000</v>
      </c>
      <c r="L11" s="5"/>
      <c r="M11" s="5">
        <f t="shared" si="1"/>
        <v>16009000</v>
      </c>
      <c r="N11" s="5"/>
      <c r="O11" s="5">
        <f t="shared" si="2"/>
        <v>16009000</v>
      </c>
      <c r="P11" s="5"/>
      <c r="Q11" s="5">
        <f t="shared" si="3"/>
        <v>16009000</v>
      </c>
      <c r="R11" s="5"/>
      <c r="S11" s="5">
        <f t="shared" si="4"/>
        <v>16009000</v>
      </c>
      <c r="T11" s="5"/>
      <c r="U11" s="5">
        <f t="shared" si="5"/>
        <v>16009000</v>
      </c>
      <c r="V11" s="5"/>
      <c r="W11" s="5">
        <f t="shared" si="6"/>
        <v>16009000</v>
      </c>
    </row>
    <row r="12" spans="7:23" ht="24">
      <c r="G12" s="49" t="s">
        <v>47</v>
      </c>
      <c r="H12" s="50" t="s">
        <v>62</v>
      </c>
      <c r="I12" s="4">
        <f>I13+I15+I17+I19</f>
        <v>16009000</v>
      </c>
      <c r="J12" s="4"/>
      <c r="K12" s="5">
        <f t="shared" si="0"/>
        <v>16009000</v>
      </c>
      <c r="L12" s="5"/>
      <c r="M12" s="5">
        <f t="shared" si="1"/>
        <v>16009000</v>
      </c>
      <c r="N12" s="5"/>
      <c r="O12" s="5">
        <f t="shared" si="2"/>
        <v>16009000</v>
      </c>
      <c r="P12" s="5"/>
      <c r="Q12" s="5">
        <f t="shared" si="3"/>
        <v>16009000</v>
      </c>
      <c r="R12" s="5"/>
      <c r="S12" s="5">
        <f t="shared" si="4"/>
        <v>16009000</v>
      </c>
      <c r="T12" s="5"/>
      <c r="U12" s="5">
        <f t="shared" si="5"/>
        <v>16009000</v>
      </c>
      <c r="V12" s="5"/>
      <c r="W12" s="5">
        <f t="shared" si="6"/>
        <v>16009000</v>
      </c>
    </row>
    <row r="13" spans="7:23" ht="60">
      <c r="G13" s="9" t="s">
        <v>48</v>
      </c>
      <c r="H13" s="50" t="s">
        <v>89</v>
      </c>
      <c r="I13" s="4">
        <f>I14</f>
        <v>7583000</v>
      </c>
      <c r="J13" s="4"/>
      <c r="K13" s="5">
        <f t="shared" si="0"/>
        <v>7583000</v>
      </c>
      <c r="L13" s="5"/>
      <c r="M13" s="5">
        <f t="shared" si="1"/>
        <v>7583000</v>
      </c>
      <c r="N13" s="5"/>
      <c r="O13" s="5">
        <f t="shared" si="2"/>
        <v>7583000</v>
      </c>
      <c r="P13" s="5"/>
      <c r="Q13" s="5">
        <f t="shared" si="3"/>
        <v>7583000</v>
      </c>
      <c r="R13" s="5"/>
      <c r="S13" s="5">
        <f t="shared" si="4"/>
        <v>7583000</v>
      </c>
      <c r="T13" s="5"/>
      <c r="U13" s="5">
        <f t="shared" si="5"/>
        <v>7583000</v>
      </c>
      <c r="V13" s="5"/>
      <c r="W13" s="5">
        <f t="shared" si="6"/>
        <v>7583000</v>
      </c>
    </row>
    <row r="14" spans="7:23" ht="72">
      <c r="G14" s="9" t="s">
        <v>90</v>
      </c>
      <c r="H14" s="50" t="s">
        <v>91</v>
      </c>
      <c r="I14" s="4">
        <v>7583000</v>
      </c>
      <c r="J14" s="4"/>
      <c r="K14" s="5">
        <f t="shared" si="0"/>
        <v>7583000</v>
      </c>
      <c r="L14" s="5"/>
      <c r="M14" s="5">
        <f t="shared" si="1"/>
        <v>7583000</v>
      </c>
      <c r="N14" s="5"/>
      <c r="O14" s="5">
        <f t="shared" si="2"/>
        <v>7583000</v>
      </c>
      <c r="P14" s="5"/>
      <c r="Q14" s="5">
        <f t="shared" si="3"/>
        <v>7583000</v>
      </c>
      <c r="R14" s="5"/>
      <c r="S14" s="5">
        <f t="shared" si="4"/>
        <v>7583000</v>
      </c>
      <c r="T14" s="5"/>
      <c r="U14" s="5">
        <f t="shared" si="5"/>
        <v>7583000</v>
      </c>
      <c r="V14" s="5"/>
      <c r="W14" s="5">
        <f t="shared" si="6"/>
        <v>7583000</v>
      </c>
    </row>
    <row r="15" spans="7:23" ht="84">
      <c r="G15" s="9" t="s">
        <v>49</v>
      </c>
      <c r="H15" s="50" t="s">
        <v>92</v>
      </c>
      <c r="I15" s="4">
        <f>I16</f>
        <v>53000</v>
      </c>
      <c r="J15" s="4"/>
      <c r="K15" s="5">
        <f t="shared" si="0"/>
        <v>53000</v>
      </c>
      <c r="L15" s="5"/>
      <c r="M15" s="5">
        <f t="shared" si="1"/>
        <v>53000</v>
      </c>
      <c r="N15" s="5"/>
      <c r="O15" s="5">
        <f t="shared" si="2"/>
        <v>53000</v>
      </c>
      <c r="P15" s="5"/>
      <c r="Q15" s="5">
        <f t="shared" si="3"/>
        <v>53000</v>
      </c>
      <c r="R15" s="5"/>
      <c r="S15" s="5">
        <f t="shared" si="4"/>
        <v>53000</v>
      </c>
      <c r="T15" s="5"/>
      <c r="U15" s="5">
        <f t="shared" si="5"/>
        <v>53000</v>
      </c>
      <c r="V15" s="5"/>
      <c r="W15" s="5">
        <f t="shared" si="6"/>
        <v>53000</v>
      </c>
    </row>
    <row r="16" spans="7:23" ht="96">
      <c r="G16" s="9" t="s">
        <v>93</v>
      </c>
      <c r="H16" s="50" t="s">
        <v>94</v>
      </c>
      <c r="I16" s="4">
        <v>53000</v>
      </c>
      <c r="J16" s="4"/>
      <c r="K16" s="5">
        <f t="shared" si="0"/>
        <v>53000</v>
      </c>
      <c r="L16" s="5"/>
      <c r="M16" s="5">
        <f t="shared" si="1"/>
        <v>53000</v>
      </c>
      <c r="N16" s="5"/>
      <c r="O16" s="5">
        <f t="shared" si="2"/>
        <v>53000</v>
      </c>
      <c r="P16" s="5"/>
      <c r="Q16" s="5">
        <f t="shared" si="3"/>
        <v>53000</v>
      </c>
      <c r="R16" s="5"/>
      <c r="S16" s="5">
        <f t="shared" si="4"/>
        <v>53000</v>
      </c>
      <c r="T16" s="5"/>
      <c r="U16" s="5">
        <f t="shared" si="5"/>
        <v>53000</v>
      </c>
      <c r="V16" s="5"/>
      <c r="W16" s="5">
        <f t="shared" si="6"/>
        <v>53000</v>
      </c>
    </row>
    <row r="17" spans="7:23" ht="84">
      <c r="G17" s="9" t="s">
        <v>50</v>
      </c>
      <c r="H17" s="50" t="s">
        <v>95</v>
      </c>
      <c r="I17" s="4">
        <f>I18</f>
        <v>9373000</v>
      </c>
      <c r="J17" s="4"/>
      <c r="K17" s="5">
        <f t="shared" si="0"/>
        <v>9373000</v>
      </c>
      <c r="L17" s="5"/>
      <c r="M17" s="5">
        <f t="shared" si="1"/>
        <v>9373000</v>
      </c>
      <c r="N17" s="5"/>
      <c r="O17" s="5">
        <f t="shared" si="2"/>
        <v>9373000</v>
      </c>
      <c r="P17" s="5"/>
      <c r="Q17" s="5">
        <f t="shared" si="3"/>
        <v>9373000</v>
      </c>
      <c r="R17" s="5"/>
      <c r="S17" s="5">
        <f t="shared" si="4"/>
        <v>9373000</v>
      </c>
      <c r="T17" s="5"/>
      <c r="U17" s="5">
        <f t="shared" si="5"/>
        <v>9373000</v>
      </c>
      <c r="V17" s="5"/>
      <c r="W17" s="5">
        <f t="shared" si="6"/>
        <v>9373000</v>
      </c>
    </row>
    <row r="18" spans="7:23" ht="96">
      <c r="G18" s="9" t="s">
        <v>96</v>
      </c>
      <c r="H18" s="50" t="s">
        <v>97</v>
      </c>
      <c r="I18" s="4">
        <v>9373000</v>
      </c>
      <c r="J18" s="4"/>
      <c r="K18" s="5">
        <f t="shared" si="0"/>
        <v>9373000</v>
      </c>
      <c r="L18" s="5"/>
      <c r="M18" s="5">
        <f t="shared" si="1"/>
        <v>9373000</v>
      </c>
      <c r="N18" s="5"/>
      <c r="O18" s="5">
        <f t="shared" si="2"/>
        <v>9373000</v>
      </c>
      <c r="P18" s="5"/>
      <c r="Q18" s="5">
        <f t="shared" si="3"/>
        <v>9373000</v>
      </c>
      <c r="R18" s="5"/>
      <c r="S18" s="5">
        <f t="shared" si="4"/>
        <v>9373000</v>
      </c>
      <c r="T18" s="5"/>
      <c r="U18" s="5">
        <f t="shared" si="5"/>
        <v>9373000</v>
      </c>
      <c r="V18" s="5"/>
      <c r="W18" s="5">
        <f t="shared" si="6"/>
        <v>9373000</v>
      </c>
    </row>
    <row r="19" spans="7:23" ht="84">
      <c r="G19" s="9" t="s">
        <v>51</v>
      </c>
      <c r="H19" s="50" t="s">
        <v>98</v>
      </c>
      <c r="I19" s="4">
        <f>I20</f>
        <v>-1000000</v>
      </c>
      <c r="J19" s="4"/>
      <c r="K19" s="5">
        <f t="shared" si="0"/>
        <v>-1000000</v>
      </c>
      <c r="L19" s="5"/>
      <c r="M19" s="5">
        <f t="shared" si="1"/>
        <v>-1000000</v>
      </c>
      <c r="N19" s="5"/>
      <c r="O19" s="5">
        <f t="shared" si="2"/>
        <v>-1000000</v>
      </c>
      <c r="P19" s="5"/>
      <c r="Q19" s="5">
        <f t="shared" si="3"/>
        <v>-1000000</v>
      </c>
      <c r="R19" s="5"/>
      <c r="S19" s="5">
        <f t="shared" si="4"/>
        <v>-1000000</v>
      </c>
      <c r="T19" s="5"/>
      <c r="U19" s="5">
        <f t="shared" si="5"/>
        <v>-1000000</v>
      </c>
      <c r="V19" s="5"/>
      <c r="W19" s="5">
        <f t="shared" si="6"/>
        <v>-1000000</v>
      </c>
    </row>
    <row r="20" spans="7:23" ht="96">
      <c r="G20" s="9" t="s">
        <v>99</v>
      </c>
      <c r="H20" s="50" t="s">
        <v>100</v>
      </c>
      <c r="I20" s="4">
        <v>-1000000</v>
      </c>
      <c r="J20" s="4"/>
      <c r="K20" s="5">
        <f t="shared" si="0"/>
        <v>-1000000</v>
      </c>
      <c r="L20" s="5"/>
      <c r="M20" s="5">
        <f t="shared" si="1"/>
        <v>-1000000</v>
      </c>
      <c r="N20" s="5"/>
      <c r="O20" s="5">
        <f t="shared" si="2"/>
        <v>-1000000</v>
      </c>
      <c r="P20" s="5"/>
      <c r="Q20" s="5">
        <f t="shared" si="3"/>
        <v>-1000000</v>
      </c>
      <c r="R20" s="5"/>
      <c r="S20" s="5">
        <f t="shared" si="4"/>
        <v>-1000000</v>
      </c>
      <c r="T20" s="5"/>
      <c r="U20" s="5">
        <f t="shared" si="5"/>
        <v>-1000000</v>
      </c>
      <c r="V20" s="5"/>
      <c r="W20" s="5">
        <f t="shared" si="6"/>
        <v>-1000000</v>
      </c>
    </row>
    <row r="21" spans="7:23" ht="12.75">
      <c r="G21" s="51" t="s">
        <v>53</v>
      </c>
      <c r="H21" s="52" t="s">
        <v>54</v>
      </c>
      <c r="I21" s="5">
        <f>I22+I25+I27</f>
        <v>10287000</v>
      </c>
      <c r="J21" s="5"/>
      <c r="K21" s="5">
        <f t="shared" si="0"/>
        <v>10287000</v>
      </c>
      <c r="L21" s="5"/>
      <c r="M21" s="5">
        <f t="shared" si="1"/>
        <v>10287000</v>
      </c>
      <c r="N21" s="5"/>
      <c r="O21" s="5">
        <f t="shared" si="2"/>
        <v>10287000</v>
      </c>
      <c r="P21" s="5"/>
      <c r="Q21" s="5">
        <f t="shared" si="3"/>
        <v>10287000</v>
      </c>
      <c r="R21" s="5"/>
      <c r="S21" s="5">
        <f t="shared" si="4"/>
        <v>10287000</v>
      </c>
      <c r="T21" s="5"/>
      <c r="U21" s="5">
        <f t="shared" si="5"/>
        <v>10287000</v>
      </c>
      <c r="V21" s="5"/>
      <c r="W21" s="5">
        <f t="shared" si="6"/>
        <v>10287000</v>
      </c>
    </row>
    <row r="22" spans="7:23" ht="12.75" hidden="1">
      <c r="G22" s="53" t="s">
        <v>5</v>
      </c>
      <c r="H22" s="54" t="s">
        <v>26</v>
      </c>
      <c r="I22" s="5">
        <f>I23+I24</f>
        <v>0</v>
      </c>
      <c r="J22" s="5"/>
      <c r="K22" s="5">
        <f t="shared" si="0"/>
        <v>0</v>
      </c>
      <c r="L22" s="5"/>
      <c r="M22" s="5">
        <f t="shared" si="1"/>
        <v>0</v>
      </c>
      <c r="N22" s="5"/>
      <c r="O22" s="5">
        <f t="shared" si="2"/>
        <v>0</v>
      </c>
      <c r="P22" s="5"/>
      <c r="Q22" s="5">
        <f t="shared" si="3"/>
        <v>0</v>
      </c>
      <c r="R22" s="5"/>
      <c r="S22" s="5">
        <f t="shared" si="4"/>
        <v>0</v>
      </c>
      <c r="T22" s="5"/>
      <c r="U22" s="5">
        <f t="shared" si="5"/>
        <v>0</v>
      </c>
      <c r="V22" s="5"/>
      <c r="W22" s="5">
        <f t="shared" si="6"/>
        <v>0</v>
      </c>
    </row>
    <row r="23" spans="7:23" ht="12.75" hidden="1">
      <c r="G23" s="55" t="s">
        <v>32</v>
      </c>
      <c r="H23" s="3" t="s">
        <v>26</v>
      </c>
      <c r="I23" s="4"/>
      <c r="J23" s="4"/>
      <c r="K23" s="5">
        <f t="shared" si="0"/>
        <v>0</v>
      </c>
      <c r="L23" s="5"/>
      <c r="M23" s="5">
        <f t="shared" si="1"/>
        <v>0</v>
      </c>
      <c r="N23" s="5"/>
      <c r="O23" s="5">
        <f t="shared" si="2"/>
        <v>0</v>
      </c>
      <c r="P23" s="5"/>
      <c r="Q23" s="5">
        <f t="shared" si="3"/>
        <v>0</v>
      </c>
      <c r="R23" s="5"/>
      <c r="S23" s="5">
        <f t="shared" si="4"/>
        <v>0</v>
      </c>
      <c r="T23" s="5"/>
      <c r="U23" s="5">
        <f t="shared" si="5"/>
        <v>0</v>
      </c>
      <c r="V23" s="5"/>
      <c r="W23" s="5">
        <f t="shared" si="6"/>
        <v>0</v>
      </c>
    </row>
    <row r="24" spans="7:23" ht="25.5" hidden="1">
      <c r="G24" s="10" t="s">
        <v>101</v>
      </c>
      <c r="H24" s="3" t="s">
        <v>102</v>
      </c>
      <c r="I24" s="4"/>
      <c r="J24" s="4"/>
      <c r="K24" s="5">
        <f t="shared" si="0"/>
        <v>0</v>
      </c>
      <c r="L24" s="5"/>
      <c r="M24" s="5">
        <f t="shared" si="1"/>
        <v>0</v>
      </c>
      <c r="N24" s="5"/>
      <c r="O24" s="5">
        <f t="shared" si="2"/>
        <v>0</v>
      </c>
      <c r="P24" s="5"/>
      <c r="Q24" s="5">
        <f t="shared" si="3"/>
        <v>0</v>
      </c>
      <c r="R24" s="5"/>
      <c r="S24" s="5">
        <f t="shared" si="4"/>
        <v>0</v>
      </c>
      <c r="T24" s="5"/>
      <c r="U24" s="5">
        <f t="shared" si="5"/>
        <v>0</v>
      </c>
      <c r="V24" s="5"/>
      <c r="W24" s="5">
        <f t="shared" si="6"/>
        <v>0</v>
      </c>
    </row>
    <row r="25" spans="7:23" ht="12.75">
      <c r="G25" s="56" t="s">
        <v>63</v>
      </c>
      <c r="H25" s="7" t="s">
        <v>33</v>
      </c>
      <c r="I25" s="5">
        <f>I26</f>
        <v>2867000</v>
      </c>
      <c r="J25" s="5"/>
      <c r="K25" s="5">
        <f t="shared" si="0"/>
        <v>2867000</v>
      </c>
      <c r="L25" s="5"/>
      <c r="M25" s="5">
        <f t="shared" si="1"/>
        <v>2867000</v>
      </c>
      <c r="N25" s="5"/>
      <c r="O25" s="5">
        <f t="shared" si="2"/>
        <v>2867000</v>
      </c>
      <c r="P25" s="5"/>
      <c r="Q25" s="5">
        <f t="shared" si="3"/>
        <v>2867000</v>
      </c>
      <c r="R25" s="5"/>
      <c r="S25" s="5">
        <f t="shared" si="4"/>
        <v>2867000</v>
      </c>
      <c r="T25" s="5"/>
      <c r="U25" s="5">
        <f t="shared" si="5"/>
        <v>2867000</v>
      </c>
      <c r="V25" s="5"/>
      <c r="W25" s="5">
        <f t="shared" si="6"/>
        <v>2867000</v>
      </c>
    </row>
    <row r="26" spans="7:23" ht="12.75">
      <c r="G26" s="55" t="s">
        <v>34</v>
      </c>
      <c r="H26" s="3" t="s">
        <v>33</v>
      </c>
      <c r="I26" s="4">
        <v>2867000</v>
      </c>
      <c r="J26" s="4"/>
      <c r="K26" s="5">
        <f t="shared" si="0"/>
        <v>2867000</v>
      </c>
      <c r="L26" s="5"/>
      <c r="M26" s="5">
        <f t="shared" si="1"/>
        <v>2867000</v>
      </c>
      <c r="N26" s="5"/>
      <c r="O26" s="5">
        <f t="shared" si="2"/>
        <v>2867000</v>
      </c>
      <c r="P26" s="5"/>
      <c r="Q26" s="5">
        <f t="shared" si="3"/>
        <v>2867000</v>
      </c>
      <c r="R26" s="5"/>
      <c r="S26" s="5">
        <f t="shared" si="4"/>
        <v>2867000</v>
      </c>
      <c r="T26" s="5"/>
      <c r="U26" s="5">
        <f t="shared" si="5"/>
        <v>2867000</v>
      </c>
      <c r="V26" s="5"/>
      <c r="W26" s="5">
        <f t="shared" si="6"/>
        <v>2867000</v>
      </c>
    </row>
    <row r="27" spans="7:23" ht="25.5">
      <c r="G27" s="53" t="s">
        <v>55</v>
      </c>
      <c r="H27" s="54" t="s">
        <v>56</v>
      </c>
      <c r="I27" s="5">
        <f>I28</f>
        <v>7420000</v>
      </c>
      <c r="J27" s="5"/>
      <c r="K27" s="5">
        <f t="shared" si="0"/>
        <v>7420000</v>
      </c>
      <c r="L27" s="5"/>
      <c r="M27" s="5">
        <f t="shared" si="1"/>
        <v>7420000</v>
      </c>
      <c r="N27" s="5"/>
      <c r="O27" s="5">
        <f t="shared" si="2"/>
        <v>7420000</v>
      </c>
      <c r="P27" s="5"/>
      <c r="Q27" s="5">
        <f t="shared" si="3"/>
        <v>7420000</v>
      </c>
      <c r="R27" s="5"/>
      <c r="S27" s="5">
        <f t="shared" si="4"/>
        <v>7420000</v>
      </c>
      <c r="T27" s="5"/>
      <c r="U27" s="5">
        <f t="shared" si="5"/>
        <v>7420000</v>
      </c>
      <c r="V27" s="5"/>
      <c r="W27" s="5">
        <f t="shared" si="6"/>
        <v>7420000</v>
      </c>
    </row>
    <row r="28" spans="7:23" ht="25.5">
      <c r="G28" s="55" t="s">
        <v>58</v>
      </c>
      <c r="H28" s="3" t="s">
        <v>57</v>
      </c>
      <c r="I28" s="4">
        <v>7420000</v>
      </c>
      <c r="J28" s="4"/>
      <c r="K28" s="5">
        <f t="shared" si="0"/>
        <v>7420000</v>
      </c>
      <c r="L28" s="5"/>
      <c r="M28" s="5">
        <f t="shared" si="1"/>
        <v>7420000</v>
      </c>
      <c r="N28" s="5"/>
      <c r="O28" s="5">
        <f t="shared" si="2"/>
        <v>7420000</v>
      </c>
      <c r="P28" s="5"/>
      <c r="Q28" s="5">
        <f t="shared" si="3"/>
        <v>7420000</v>
      </c>
      <c r="R28" s="5"/>
      <c r="S28" s="5">
        <f t="shared" si="4"/>
        <v>7420000</v>
      </c>
      <c r="T28" s="5"/>
      <c r="U28" s="5">
        <f t="shared" si="5"/>
        <v>7420000</v>
      </c>
      <c r="V28" s="5"/>
      <c r="W28" s="5">
        <f t="shared" si="6"/>
        <v>7420000</v>
      </c>
    </row>
    <row r="29" spans="7:23" ht="12.75">
      <c r="G29" s="57" t="s">
        <v>16</v>
      </c>
      <c r="H29" s="44" t="s">
        <v>27</v>
      </c>
      <c r="I29" s="5">
        <f>I30+I33</f>
        <v>1714000</v>
      </c>
      <c r="J29" s="5"/>
      <c r="K29" s="5">
        <f t="shared" si="0"/>
        <v>1714000</v>
      </c>
      <c r="L29" s="5"/>
      <c r="M29" s="5">
        <f t="shared" si="1"/>
        <v>1714000</v>
      </c>
      <c r="N29" s="5"/>
      <c r="O29" s="5">
        <f t="shared" si="2"/>
        <v>1714000</v>
      </c>
      <c r="P29" s="5"/>
      <c r="Q29" s="5">
        <f t="shared" si="3"/>
        <v>1714000</v>
      </c>
      <c r="R29" s="5">
        <f>R30</f>
        <v>155057.24</v>
      </c>
      <c r="S29" s="5">
        <f t="shared" si="4"/>
        <v>1869057.24</v>
      </c>
      <c r="T29" s="5">
        <f>T30</f>
        <v>0</v>
      </c>
      <c r="U29" s="5">
        <f t="shared" si="5"/>
        <v>1869057.24</v>
      </c>
      <c r="V29" s="5">
        <f>V30</f>
        <v>0</v>
      </c>
      <c r="W29" s="5">
        <f t="shared" si="6"/>
        <v>1869057.24</v>
      </c>
    </row>
    <row r="30" spans="7:23" ht="25.5">
      <c r="G30" s="55" t="s">
        <v>4</v>
      </c>
      <c r="H30" s="3" t="s">
        <v>28</v>
      </c>
      <c r="I30" s="4">
        <f>I31</f>
        <v>1704000</v>
      </c>
      <c r="J30" s="4"/>
      <c r="K30" s="5">
        <f t="shared" si="0"/>
        <v>1704000</v>
      </c>
      <c r="L30" s="5"/>
      <c r="M30" s="5">
        <f t="shared" si="1"/>
        <v>1704000</v>
      </c>
      <c r="N30" s="5"/>
      <c r="O30" s="5">
        <f t="shared" si="2"/>
        <v>1704000</v>
      </c>
      <c r="P30" s="5"/>
      <c r="Q30" s="5">
        <f t="shared" si="3"/>
        <v>1704000</v>
      </c>
      <c r="R30" s="5">
        <f>R31</f>
        <v>155057.24</v>
      </c>
      <c r="S30" s="5">
        <f t="shared" si="4"/>
        <v>1859057.24</v>
      </c>
      <c r="T30" s="5">
        <f>T31</f>
        <v>0</v>
      </c>
      <c r="U30" s="5">
        <f t="shared" si="5"/>
        <v>1859057.24</v>
      </c>
      <c r="V30" s="5">
        <f>V31</f>
        <v>0</v>
      </c>
      <c r="W30" s="5">
        <f t="shared" si="6"/>
        <v>1859057.24</v>
      </c>
    </row>
    <row r="31" spans="7:23" ht="38.25">
      <c r="G31" s="55" t="s">
        <v>3</v>
      </c>
      <c r="H31" s="3" t="s">
        <v>247</v>
      </c>
      <c r="I31" s="4">
        <v>1704000</v>
      </c>
      <c r="J31" s="4"/>
      <c r="K31" s="5">
        <f t="shared" si="0"/>
        <v>1704000</v>
      </c>
      <c r="L31" s="5"/>
      <c r="M31" s="5">
        <f t="shared" si="1"/>
        <v>1704000</v>
      </c>
      <c r="N31" s="5"/>
      <c r="O31" s="5">
        <f t="shared" si="2"/>
        <v>1704000</v>
      </c>
      <c r="P31" s="5"/>
      <c r="Q31" s="5">
        <f t="shared" si="3"/>
        <v>1704000</v>
      </c>
      <c r="R31" s="5">
        <v>155057.24</v>
      </c>
      <c r="S31" s="5">
        <f t="shared" si="4"/>
        <v>1859057.24</v>
      </c>
      <c r="T31" s="5"/>
      <c r="U31" s="5">
        <f t="shared" si="5"/>
        <v>1859057.24</v>
      </c>
      <c r="V31" s="5"/>
      <c r="W31" s="5">
        <f t="shared" si="6"/>
        <v>1859057.24</v>
      </c>
    </row>
    <row r="32" spans="7:23" ht="12.75">
      <c r="G32" s="55"/>
      <c r="H32" s="3"/>
      <c r="I32" s="4"/>
      <c r="J32" s="4"/>
      <c r="K32" s="5">
        <f t="shared" si="0"/>
        <v>0</v>
      </c>
      <c r="L32" s="5"/>
      <c r="M32" s="5">
        <f t="shared" si="1"/>
        <v>0</v>
      </c>
      <c r="N32" s="5"/>
      <c r="O32" s="5">
        <f t="shared" si="2"/>
        <v>0</v>
      </c>
      <c r="P32" s="5"/>
      <c r="Q32" s="5">
        <f t="shared" si="3"/>
        <v>0</v>
      </c>
      <c r="R32" s="5"/>
      <c r="S32" s="5">
        <f t="shared" si="4"/>
        <v>0</v>
      </c>
      <c r="T32" s="5"/>
      <c r="U32" s="5">
        <f t="shared" si="5"/>
        <v>0</v>
      </c>
      <c r="V32" s="5"/>
      <c r="W32" s="5">
        <f t="shared" si="6"/>
        <v>0</v>
      </c>
    </row>
    <row r="33" spans="7:23" ht="25.5">
      <c r="G33" s="55" t="s">
        <v>17</v>
      </c>
      <c r="H33" s="3" t="s">
        <v>35</v>
      </c>
      <c r="I33" s="4">
        <f>I34</f>
        <v>10000</v>
      </c>
      <c r="J33" s="4"/>
      <c r="K33" s="5">
        <f t="shared" si="0"/>
        <v>10000</v>
      </c>
      <c r="L33" s="5"/>
      <c r="M33" s="5">
        <f t="shared" si="1"/>
        <v>10000</v>
      </c>
      <c r="N33" s="5"/>
      <c r="O33" s="5">
        <f t="shared" si="2"/>
        <v>10000</v>
      </c>
      <c r="P33" s="5"/>
      <c r="Q33" s="5">
        <f t="shared" si="3"/>
        <v>10000</v>
      </c>
      <c r="R33" s="5"/>
      <c r="S33" s="5">
        <f t="shared" si="4"/>
        <v>10000</v>
      </c>
      <c r="T33" s="5"/>
      <c r="U33" s="5">
        <f t="shared" si="5"/>
        <v>10000</v>
      </c>
      <c r="V33" s="5"/>
      <c r="W33" s="5">
        <f t="shared" si="6"/>
        <v>10000</v>
      </c>
    </row>
    <row r="34" spans="7:23" ht="25.5">
      <c r="G34" s="55" t="s">
        <v>36</v>
      </c>
      <c r="H34" s="3" t="s">
        <v>37</v>
      </c>
      <c r="I34" s="4">
        <v>10000</v>
      </c>
      <c r="J34" s="4"/>
      <c r="K34" s="5">
        <f t="shared" si="0"/>
        <v>10000</v>
      </c>
      <c r="L34" s="5"/>
      <c r="M34" s="5">
        <f t="shared" si="1"/>
        <v>10000</v>
      </c>
      <c r="N34" s="5"/>
      <c r="O34" s="5">
        <f t="shared" si="2"/>
        <v>10000</v>
      </c>
      <c r="P34" s="5"/>
      <c r="Q34" s="5">
        <f t="shared" si="3"/>
        <v>10000</v>
      </c>
      <c r="R34" s="5"/>
      <c r="S34" s="5">
        <f t="shared" si="4"/>
        <v>10000</v>
      </c>
      <c r="T34" s="5"/>
      <c r="U34" s="5">
        <f t="shared" si="5"/>
        <v>10000</v>
      </c>
      <c r="V34" s="5"/>
      <c r="W34" s="5">
        <f t="shared" si="6"/>
        <v>10000</v>
      </c>
    </row>
    <row r="35" spans="7:23" ht="38.25">
      <c r="G35" s="53" t="s">
        <v>18</v>
      </c>
      <c r="H35" s="54" t="s">
        <v>19</v>
      </c>
      <c r="I35" s="5">
        <f>I36+I42</f>
        <v>4030000</v>
      </c>
      <c r="J35" s="5"/>
      <c r="K35" s="5">
        <f t="shared" si="0"/>
        <v>4030000</v>
      </c>
      <c r="L35" s="5"/>
      <c r="M35" s="5">
        <f t="shared" si="1"/>
        <v>4030000</v>
      </c>
      <c r="N35" s="5"/>
      <c r="O35" s="5">
        <f t="shared" si="2"/>
        <v>4030000</v>
      </c>
      <c r="P35" s="5"/>
      <c r="Q35" s="5">
        <f t="shared" si="3"/>
        <v>4030000</v>
      </c>
      <c r="R35" s="5"/>
      <c r="S35" s="5">
        <f t="shared" si="4"/>
        <v>4030000</v>
      </c>
      <c r="T35" s="5">
        <f>T36</f>
        <v>-1185000</v>
      </c>
      <c r="U35" s="5">
        <f t="shared" si="5"/>
        <v>2845000</v>
      </c>
      <c r="V35" s="5">
        <f>V36</f>
        <v>0</v>
      </c>
      <c r="W35" s="5">
        <f t="shared" si="6"/>
        <v>2845000</v>
      </c>
    </row>
    <row r="36" spans="7:23" ht="76.5">
      <c r="G36" s="53" t="s">
        <v>20</v>
      </c>
      <c r="H36" s="54" t="s">
        <v>81</v>
      </c>
      <c r="I36" s="5">
        <f>I41+I37</f>
        <v>4030000</v>
      </c>
      <c r="J36" s="5"/>
      <c r="K36" s="5">
        <f t="shared" si="0"/>
        <v>4030000</v>
      </c>
      <c r="L36" s="5"/>
      <c r="M36" s="5">
        <f t="shared" si="1"/>
        <v>4030000</v>
      </c>
      <c r="N36" s="5"/>
      <c r="O36" s="5">
        <f t="shared" si="2"/>
        <v>4030000</v>
      </c>
      <c r="P36" s="5"/>
      <c r="Q36" s="5">
        <f t="shared" si="3"/>
        <v>4030000</v>
      </c>
      <c r="R36" s="5"/>
      <c r="S36" s="5">
        <f t="shared" si="4"/>
        <v>4030000</v>
      </c>
      <c r="T36" s="5">
        <f>T37</f>
        <v>-1185000</v>
      </c>
      <c r="U36" s="5">
        <f t="shared" si="5"/>
        <v>2845000</v>
      </c>
      <c r="V36" s="5">
        <f>V37</f>
        <v>0</v>
      </c>
      <c r="W36" s="5">
        <f t="shared" si="6"/>
        <v>2845000</v>
      </c>
    </row>
    <row r="37" spans="7:23" ht="51">
      <c r="G37" s="55" t="s">
        <v>29</v>
      </c>
      <c r="H37" s="3" t="s">
        <v>30</v>
      </c>
      <c r="I37" s="4">
        <f>I38+I39</f>
        <v>4000000</v>
      </c>
      <c r="J37" s="4"/>
      <c r="K37" s="5">
        <f t="shared" si="0"/>
        <v>4000000</v>
      </c>
      <c r="L37" s="5"/>
      <c r="M37" s="5">
        <f t="shared" si="1"/>
        <v>4000000</v>
      </c>
      <c r="N37" s="5"/>
      <c r="O37" s="5">
        <f t="shared" si="2"/>
        <v>4000000</v>
      </c>
      <c r="P37" s="5"/>
      <c r="Q37" s="5">
        <f t="shared" si="3"/>
        <v>4000000</v>
      </c>
      <c r="R37" s="5"/>
      <c r="S37" s="5">
        <f t="shared" si="4"/>
        <v>4000000</v>
      </c>
      <c r="T37" s="5">
        <f>T38</f>
        <v>-1185000</v>
      </c>
      <c r="U37" s="5">
        <f t="shared" si="5"/>
        <v>2815000</v>
      </c>
      <c r="V37" s="5">
        <f>V38</f>
        <v>0</v>
      </c>
      <c r="W37" s="5">
        <f t="shared" si="6"/>
        <v>2815000</v>
      </c>
    </row>
    <row r="38" spans="7:23" ht="76.5">
      <c r="G38" s="58" t="s">
        <v>66</v>
      </c>
      <c r="H38" s="59" t="s">
        <v>82</v>
      </c>
      <c r="I38" s="8">
        <v>3680000</v>
      </c>
      <c r="J38" s="8"/>
      <c r="K38" s="5">
        <f t="shared" si="0"/>
        <v>3680000</v>
      </c>
      <c r="L38" s="5"/>
      <c r="M38" s="5">
        <f t="shared" si="1"/>
        <v>3680000</v>
      </c>
      <c r="N38" s="5"/>
      <c r="O38" s="5">
        <f t="shared" si="2"/>
        <v>3680000</v>
      </c>
      <c r="P38" s="5"/>
      <c r="Q38" s="5">
        <f t="shared" si="3"/>
        <v>3680000</v>
      </c>
      <c r="R38" s="5"/>
      <c r="S38" s="5">
        <f t="shared" si="4"/>
        <v>3680000</v>
      </c>
      <c r="T38" s="5">
        <v>-1185000</v>
      </c>
      <c r="U38" s="5">
        <f t="shared" si="5"/>
        <v>2495000</v>
      </c>
      <c r="V38" s="5"/>
      <c r="W38" s="5">
        <f t="shared" si="6"/>
        <v>2495000</v>
      </c>
    </row>
    <row r="39" spans="7:23" ht="76.5">
      <c r="G39" s="58" t="s">
        <v>60</v>
      </c>
      <c r="H39" s="59" t="s">
        <v>83</v>
      </c>
      <c r="I39" s="8">
        <v>320000</v>
      </c>
      <c r="J39" s="8"/>
      <c r="K39" s="5">
        <f t="shared" si="0"/>
        <v>320000</v>
      </c>
      <c r="L39" s="5"/>
      <c r="M39" s="5">
        <f t="shared" si="1"/>
        <v>320000</v>
      </c>
      <c r="N39" s="5"/>
      <c r="O39" s="5">
        <f t="shared" si="2"/>
        <v>320000</v>
      </c>
      <c r="P39" s="5"/>
      <c r="Q39" s="5">
        <f t="shared" si="3"/>
        <v>320000</v>
      </c>
      <c r="R39" s="5"/>
      <c r="S39" s="5">
        <f t="shared" si="4"/>
        <v>320000</v>
      </c>
      <c r="T39" s="5"/>
      <c r="U39" s="5">
        <f t="shared" si="5"/>
        <v>320000</v>
      </c>
      <c r="V39" s="5"/>
      <c r="W39" s="5">
        <f t="shared" si="6"/>
        <v>320000</v>
      </c>
    </row>
    <row r="40" spans="7:23" ht="76.5">
      <c r="G40" s="60" t="s">
        <v>0</v>
      </c>
      <c r="H40" s="3" t="s">
        <v>84</v>
      </c>
      <c r="I40" s="4">
        <f>I41</f>
        <v>30000</v>
      </c>
      <c r="J40" s="4"/>
      <c r="K40" s="5">
        <f t="shared" si="0"/>
        <v>30000</v>
      </c>
      <c r="L40" s="5"/>
      <c r="M40" s="5">
        <f t="shared" si="1"/>
        <v>30000</v>
      </c>
      <c r="N40" s="5"/>
      <c r="O40" s="5">
        <f t="shared" si="2"/>
        <v>30000</v>
      </c>
      <c r="P40" s="5"/>
      <c r="Q40" s="5">
        <f t="shared" si="3"/>
        <v>30000</v>
      </c>
      <c r="R40" s="5"/>
      <c r="S40" s="5">
        <f t="shared" si="4"/>
        <v>30000</v>
      </c>
      <c r="T40" s="5"/>
      <c r="U40" s="5">
        <f t="shared" si="5"/>
        <v>30000</v>
      </c>
      <c r="V40" s="5"/>
      <c r="W40" s="5">
        <f t="shared" si="6"/>
        <v>30000</v>
      </c>
    </row>
    <row r="41" spans="7:23" ht="63.75">
      <c r="G41" s="58" t="s">
        <v>2</v>
      </c>
      <c r="H41" s="59" t="s">
        <v>85</v>
      </c>
      <c r="I41" s="8">
        <v>30000</v>
      </c>
      <c r="J41" s="8"/>
      <c r="K41" s="5">
        <f t="shared" si="0"/>
        <v>30000</v>
      </c>
      <c r="L41" s="5"/>
      <c r="M41" s="5">
        <f t="shared" si="1"/>
        <v>30000</v>
      </c>
      <c r="N41" s="5"/>
      <c r="O41" s="5">
        <f t="shared" si="2"/>
        <v>30000</v>
      </c>
      <c r="P41" s="5"/>
      <c r="Q41" s="5">
        <f t="shared" si="3"/>
        <v>30000</v>
      </c>
      <c r="R41" s="5"/>
      <c r="S41" s="5">
        <f t="shared" si="4"/>
        <v>30000</v>
      </c>
      <c r="T41" s="5"/>
      <c r="U41" s="5">
        <f t="shared" si="5"/>
        <v>30000</v>
      </c>
      <c r="V41" s="5"/>
      <c r="W41" s="5">
        <f t="shared" si="6"/>
        <v>30000</v>
      </c>
    </row>
    <row r="42" spans="7:23" ht="38.25">
      <c r="G42" s="53" t="s">
        <v>67</v>
      </c>
      <c r="H42" s="54" t="s">
        <v>72</v>
      </c>
      <c r="I42" s="5">
        <f>I43</f>
        <v>0</v>
      </c>
      <c r="J42" s="5"/>
      <c r="K42" s="5">
        <f t="shared" si="0"/>
        <v>0</v>
      </c>
      <c r="L42" s="5"/>
      <c r="M42" s="5">
        <f t="shared" si="1"/>
        <v>0</v>
      </c>
      <c r="N42" s="5"/>
      <c r="O42" s="5">
        <f t="shared" si="2"/>
        <v>0</v>
      </c>
      <c r="P42" s="5"/>
      <c r="Q42" s="5">
        <f t="shared" si="3"/>
        <v>0</v>
      </c>
      <c r="R42" s="5"/>
      <c r="S42" s="5">
        <f t="shared" si="4"/>
        <v>0</v>
      </c>
      <c r="T42" s="5"/>
      <c r="U42" s="5">
        <f t="shared" si="5"/>
        <v>0</v>
      </c>
      <c r="V42" s="5"/>
      <c r="W42" s="5">
        <f t="shared" si="6"/>
        <v>0</v>
      </c>
    </row>
    <row r="43" spans="7:23" ht="51">
      <c r="G43" s="55" t="s">
        <v>68</v>
      </c>
      <c r="H43" s="3" t="s">
        <v>71</v>
      </c>
      <c r="I43" s="4">
        <f>I44</f>
        <v>0</v>
      </c>
      <c r="J43" s="4"/>
      <c r="K43" s="5">
        <f t="shared" si="0"/>
        <v>0</v>
      </c>
      <c r="L43" s="5"/>
      <c r="M43" s="5">
        <f t="shared" si="1"/>
        <v>0</v>
      </c>
      <c r="N43" s="5"/>
      <c r="O43" s="5">
        <f t="shared" si="2"/>
        <v>0</v>
      </c>
      <c r="P43" s="5"/>
      <c r="Q43" s="5">
        <f t="shared" si="3"/>
        <v>0</v>
      </c>
      <c r="R43" s="5"/>
      <c r="S43" s="5">
        <f t="shared" si="4"/>
        <v>0</v>
      </c>
      <c r="T43" s="5"/>
      <c r="U43" s="5">
        <f t="shared" si="5"/>
        <v>0</v>
      </c>
      <c r="V43" s="5"/>
      <c r="W43" s="5">
        <f t="shared" si="6"/>
        <v>0</v>
      </c>
    </row>
    <row r="44" spans="7:23" ht="38.25">
      <c r="G44" s="58" t="s">
        <v>69</v>
      </c>
      <c r="H44" s="59" t="s">
        <v>70</v>
      </c>
      <c r="I44" s="8">
        <v>0</v>
      </c>
      <c r="J44" s="8"/>
      <c r="K44" s="5">
        <f t="shared" si="0"/>
        <v>0</v>
      </c>
      <c r="L44" s="5"/>
      <c r="M44" s="5">
        <f t="shared" si="1"/>
        <v>0</v>
      </c>
      <c r="N44" s="5"/>
      <c r="O44" s="5">
        <f t="shared" si="2"/>
        <v>0</v>
      </c>
      <c r="P44" s="5"/>
      <c r="Q44" s="5">
        <f t="shared" si="3"/>
        <v>0</v>
      </c>
      <c r="R44" s="5"/>
      <c r="S44" s="5">
        <f t="shared" si="4"/>
        <v>0</v>
      </c>
      <c r="T44" s="5"/>
      <c r="U44" s="5">
        <f t="shared" si="5"/>
        <v>0</v>
      </c>
      <c r="V44" s="5"/>
      <c r="W44" s="5">
        <f t="shared" si="6"/>
        <v>0</v>
      </c>
    </row>
    <row r="45" spans="7:23" ht="12.75">
      <c r="G45" s="56" t="s">
        <v>21</v>
      </c>
      <c r="H45" s="7" t="s">
        <v>22</v>
      </c>
      <c r="I45" s="5">
        <f>I46</f>
        <v>265000</v>
      </c>
      <c r="J45" s="5"/>
      <c r="K45" s="5">
        <f t="shared" si="0"/>
        <v>265000</v>
      </c>
      <c r="L45" s="5"/>
      <c r="M45" s="5">
        <f t="shared" si="1"/>
        <v>265000</v>
      </c>
      <c r="N45" s="5"/>
      <c r="O45" s="5">
        <f t="shared" si="2"/>
        <v>265000</v>
      </c>
      <c r="P45" s="5"/>
      <c r="Q45" s="5">
        <f t="shared" si="3"/>
        <v>265000</v>
      </c>
      <c r="R45" s="5"/>
      <c r="S45" s="5">
        <f t="shared" si="4"/>
        <v>265000</v>
      </c>
      <c r="T45" s="5"/>
      <c r="U45" s="5">
        <f t="shared" si="5"/>
        <v>265000</v>
      </c>
      <c r="V45" s="5"/>
      <c r="W45" s="5">
        <f t="shared" si="6"/>
        <v>265000</v>
      </c>
    </row>
    <row r="46" spans="7:23" ht="12.75">
      <c r="G46" s="60" t="s">
        <v>23</v>
      </c>
      <c r="H46" s="3" t="s">
        <v>1</v>
      </c>
      <c r="I46" s="4">
        <f>I47+I48+I49</f>
        <v>265000</v>
      </c>
      <c r="J46" s="4"/>
      <c r="K46" s="5">
        <f t="shared" si="0"/>
        <v>265000</v>
      </c>
      <c r="L46" s="5"/>
      <c r="M46" s="5">
        <f t="shared" si="1"/>
        <v>265000</v>
      </c>
      <c r="N46" s="5"/>
      <c r="O46" s="5">
        <f t="shared" si="2"/>
        <v>265000</v>
      </c>
      <c r="P46" s="5"/>
      <c r="Q46" s="5">
        <f t="shared" si="3"/>
        <v>265000</v>
      </c>
      <c r="R46" s="5"/>
      <c r="S46" s="5">
        <f t="shared" si="4"/>
        <v>265000</v>
      </c>
      <c r="T46" s="5"/>
      <c r="U46" s="5">
        <f t="shared" si="5"/>
        <v>265000</v>
      </c>
      <c r="V46" s="5"/>
      <c r="W46" s="5">
        <f t="shared" si="6"/>
        <v>265000</v>
      </c>
    </row>
    <row r="47" spans="7:23" ht="25.5">
      <c r="G47" s="61" t="s">
        <v>40</v>
      </c>
      <c r="H47" s="59" t="s">
        <v>38</v>
      </c>
      <c r="I47" s="8">
        <v>15000</v>
      </c>
      <c r="J47" s="8"/>
      <c r="K47" s="5">
        <f t="shared" si="0"/>
        <v>15000</v>
      </c>
      <c r="L47" s="5"/>
      <c r="M47" s="5">
        <f t="shared" si="1"/>
        <v>15000</v>
      </c>
      <c r="N47" s="5"/>
      <c r="O47" s="5">
        <f t="shared" si="2"/>
        <v>15000</v>
      </c>
      <c r="P47" s="5"/>
      <c r="Q47" s="5">
        <f t="shared" si="3"/>
        <v>15000</v>
      </c>
      <c r="R47" s="5"/>
      <c r="S47" s="5">
        <f t="shared" si="4"/>
        <v>15000</v>
      </c>
      <c r="T47" s="5"/>
      <c r="U47" s="5">
        <f t="shared" si="5"/>
        <v>15000</v>
      </c>
      <c r="V47" s="5"/>
      <c r="W47" s="5">
        <f t="shared" si="6"/>
        <v>15000</v>
      </c>
    </row>
    <row r="48" spans="7:23" ht="12.75">
      <c r="G48" s="61" t="s">
        <v>115</v>
      </c>
      <c r="H48" s="59" t="s">
        <v>64</v>
      </c>
      <c r="I48" s="8">
        <v>2000</v>
      </c>
      <c r="J48" s="8"/>
      <c r="K48" s="5">
        <f t="shared" si="0"/>
        <v>2000</v>
      </c>
      <c r="L48" s="5"/>
      <c r="M48" s="5">
        <f t="shared" si="1"/>
        <v>2000</v>
      </c>
      <c r="N48" s="5"/>
      <c r="O48" s="5">
        <f t="shared" si="2"/>
        <v>2000</v>
      </c>
      <c r="P48" s="5"/>
      <c r="Q48" s="5">
        <f t="shared" si="3"/>
        <v>2000</v>
      </c>
      <c r="R48" s="5"/>
      <c r="S48" s="5">
        <f t="shared" si="4"/>
        <v>2000</v>
      </c>
      <c r="T48" s="5"/>
      <c r="U48" s="5">
        <f t="shared" si="5"/>
        <v>2000</v>
      </c>
      <c r="V48" s="5"/>
      <c r="W48" s="5">
        <f t="shared" si="6"/>
        <v>2000</v>
      </c>
    </row>
    <row r="49" spans="7:23" ht="12.75">
      <c r="G49" s="45" t="s">
        <v>41</v>
      </c>
      <c r="H49" s="3" t="s">
        <v>39</v>
      </c>
      <c r="I49" s="4">
        <f>I50</f>
        <v>248000</v>
      </c>
      <c r="J49" s="4"/>
      <c r="K49" s="5">
        <f t="shared" si="0"/>
        <v>248000</v>
      </c>
      <c r="L49" s="5"/>
      <c r="M49" s="5">
        <f t="shared" si="1"/>
        <v>248000</v>
      </c>
      <c r="N49" s="5"/>
      <c r="O49" s="5">
        <f t="shared" si="2"/>
        <v>248000</v>
      </c>
      <c r="P49" s="5"/>
      <c r="Q49" s="5">
        <f t="shared" si="3"/>
        <v>248000</v>
      </c>
      <c r="R49" s="5"/>
      <c r="S49" s="5">
        <f t="shared" si="4"/>
        <v>248000</v>
      </c>
      <c r="T49" s="5"/>
      <c r="U49" s="5">
        <f t="shared" si="5"/>
        <v>248000</v>
      </c>
      <c r="V49" s="5"/>
      <c r="W49" s="5">
        <f t="shared" si="6"/>
        <v>248000</v>
      </c>
    </row>
    <row r="50" spans="7:23" ht="12.75">
      <c r="G50" s="61" t="s">
        <v>75</v>
      </c>
      <c r="H50" s="59" t="s">
        <v>76</v>
      </c>
      <c r="I50" s="8">
        <v>248000</v>
      </c>
      <c r="J50" s="8"/>
      <c r="K50" s="5">
        <f t="shared" si="0"/>
        <v>248000</v>
      </c>
      <c r="L50" s="5"/>
      <c r="M50" s="5">
        <f t="shared" si="1"/>
        <v>248000</v>
      </c>
      <c r="N50" s="5"/>
      <c r="O50" s="5">
        <f t="shared" si="2"/>
        <v>248000</v>
      </c>
      <c r="P50" s="5"/>
      <c r="Q50" s="5">
        <f t="shared" si="3"/>
        <v>248000</v>
      </c>
      <c r="R50" s="5"/>
      <c r="S50" s="5">
        <f t="shared" si="4"/>
        <v>248000</v>
      </c>
      <c r="T50" s="5"/>
      <c r="U50" s="5">
        <f t="shared" si="5"/>
        <v>248000</v>
      </c>
      <c r="V50" s="5"/>
      <c r="W50" s="5">
        <f t="shared" si="6"/>
        <v>248000</v>
      </c>
    </row>
    <row r="51" spans="7:23" ht="38.25" hidden="1">
      <c r="G51" s="45" t="s">
        <v>167</v>
      </c>
      <c r="H51" s="59" t="s">
        <v>168</v>
      </c>
      <c r="I51" s="8"/>
      <c r="J51" s="8"/>
      <c r="K51" s="5">
        <f t="shared" si="0"/>
        <v>0</v>
      </c>
      <c r="L51" s="5"/>
      <c r="M51" s="5">
        <f t="shared" si="1"/>
        <v>0</v>
      </c>
      <c r="N51" s="5"/>
      <c r="O51" s="5">
        <f t="shared" si="2"/>
        <v>0</v>
      </c>
      <c r="P51" s="5"/>
      <c r="Q51" s="5">
        <f t="shared" si="3"/>
        <v>0</v>
      </c>
      <c r="R51" s="5"/>
      <c r="S51" s="5">
        <f t="shared" si="4"/>
        <v>0</v>
      </c>
      <c r="T51" s="5"/>
      <c r="U51" s="5">
        <f t="shared" si="5"/>
        <v>0</v>
      </c>
      <c r="V51" s="5"/>
      <c r="W51" s="5">
        <f t="shared" si="6"/>
        <v>0</v>
      </c>
    </row>
    <row r="52" spans="7:23" ht="38.25" hidden="1">
      <c r="G52" s="62" t="s">
        <v>103</v>
      </c>
      <c r="H52" s="63" t="s">
        <v>104</v>
      </c>
      <c r="I52" s="5">
        <f>I53</f>
        <v>0</v>
      </c>
      <c r="J52" s="5"/>
      <c r="K52" s="5">
        <f t="shared" si="0"/>
        <v>0</v>
      </c>
      <c r="L52" s="5"/>
      <c r="M52" s="5">
        <f t="shared" si="1"/>
        <v>0</v>
      </c>
      <c r="N52" s="5"/>
      <c r="O52" s="5">
        <f t="shared" si="2"/>
        <v>0</v>
      </c>
      <c r="P52" s="5"/>
      <c r="Q52" s="5">
        <f t="shared" si="3"/>
        <v>0</v>
      </c>
      <c r="R52" s="5"/>
      <c r="S52" s="5">
        <f t="shared" si="4"/>
        <v>0</v>
      </c>
      <c r="T52" s="5"/>
      <c r="U52" s="5">
        <f t="shared" si="5"/>
        <v>0</v>
      </c>
      <c r="V52" s="5"/>
      <c r="W52" s="5">
        <f t="shared" si="6"/>
        <v>0</v>
      </c>
    </row>
    <row r="53" spans="7:23" ht="38.25" hidden="1">
      <c r="G53" s="64" t="s">
        <v>105</v>
      </c>
      <c r="H53" s="65" t="s">
        <v>106</v>
      </c>
      <c r="I53" s="4">
        <f>I54</f>
        <v>0</v>
      </c>
      <c r="J53" s="4"/>
      <c r="K53" s="5">
        <f t="shared" si="0"/>
        <v>0</v>
      </c>
      <c r="L53" s="5"/>
      <c r="M53" s="5">
        <f t="shared" si="1"/>
        <v>0</v>
      </c>
      <c r="N53" s="5"/>
      <c r="O53" s="5">
        <f t="shared" si="2"/>
        <v>0</v>
      </c>
      <c r="P53" s="5"/>
      <c r="Q53" s="5">
        <f t="shared" si="3"/>
        <v>0</v>
      </c>
      <c r="R53" s="5"/>
      <c r="S53" s="5">
        <f t="shared" si="4"/>
        <v>0</v>
      </c>
      <c r="T53" s="5"/>
      <c r="U53" s="5">
        <f t="shared" si="5"/>
        <v>0</v>
      </c>
      <c r="V53" s="5"/>
      <c r="W53" s="5">
        <f t="shared" si="6"/>
        <v>0</v>
      </c>
    </row>
    <row r="54" spans="7:23" ht="51" hidden="1">
      <c r="G54" s="64" t="s">
        <v>107</v>
      </c>
      <c r="H54" s="65" t="s">
        <v>108</v>
      </c>
      <c r="I54" s="8">
        <f>I55</f>
        <v>0</v>
      </c>
      <c r="J54" s="8"/>
      <c r="K54" s="5">
        <f t="shared" si="0"/>
        <v>0</v>
      </c>
      <c r="L54" s="5"/>
      <c r="M54" s="5">
        <f t="shared" si="1"/>
        <v>0</v>
      </c>
      <c r="N54" s="5"/>
      <c r="O54" s="5">
        <f t="shared" si="2"/>
        <v>0</v>
      </c>
      <c r="P54" s="5"/>
      <c r="Q54" s="5">
        <f t="shared" si="3"/>
        <v>0</v>
      </c>
      <c r="R54" s="5"/>
      <c r="S54" s="5">
        <f t="shared" si="4"/>
        <v>0</v>
      </c>
      <c r="T54" s="5"/>
      <c r="U54" s="5">
        <f t="shared" si="5"/>
        <v>0</v>
      </c>
      <c r="V54" s="5"/>
      <c r="W54" s="5">
        <f t="shared" si="6"/>
        <v>0</v>
      </c>
    </row>
    <row r="55" spans="7:23" ht="38.25" hidden="1">
      <c r="G55" s="66" t="s">
        <v>109</v>
      </c>
      <c r="H55" s="67" t="s">
        <v>110</v>
      </c>
      <c r="I55" s="8"/>
      <c r="J55" s="8"/>
      <c r="K55" s="5">
        <f t="shared" si="0"/>
        <v>0</v>
      </c>
      <c r="L55" s="5"/>
      <c r="M55" s="5">
        <f t="shared" si="1"/>
        <v>0</v>
      </c>
      <c r="N55" s="5"/>
      <c r="O55" s="5">
        <f t="shared" si="2"/>
        <v>0</v>
      </c>
      <c r="P55" s="5"/>
      <c r="Q55" s="5">
        <f t="shared" si="3"/>
        <v>0</v>
      </c>
      <c r="R55" s="5"/>
      <c r="S55" s="5">
        <f t="shared" si="4"/>
        <v>0</v>
      </c>
      <c r="T55" s="5"/>
      <c r="U55" s="5">
        <f t="shared" si="5"/>
        <v>0</v>
      </c>
      <c r="V55" s="5"/>
      <c r="W55" s="5">
        <f t="shared" si="6"/>
        <v>0</v>
      </c>
    </row>
    <row r="56" spans="7:23" ht="25.5" hidden="1">
      <c r="G56" s="64" t="s">
        <v>111</v>
      </c>
      <c r="H56" s="65" t="s">
        <v>113</v>
      </c>
      <c r="I56" s="8"/>
      <c r="J56" s="8"/>
      <c r="K56" s="5">
        <f t="shared" si="0"/>
        <v>0</v>
      </c>
      <c r="L56" s="5"/>
      <c r="M56" s="5">
        <f t="shared" si="1"/>
        <v>0</v>
      </c>
      <c r="N56" s="5"/>
      <c r="O56" s="5">
        <f t="shared" si="2"/>
        <v>0</v>
      </c>
      <c r="P56" s="5"/>
      <c r="Q56" s="5">
        <f t="shared" si="3"/>
        <v>0</v>
      </c>
      <c r="R56" s="5"/>
      <c r="S56" s="5">
        <f t="shared" si="4"/>
        <v>0</v>
      </c>
      <c r="T56" s="5"/>
      <c r="U56" s="5">
        <f t="shared" si="5"/>
        <v>0</v>
      </c>
      <c r="V56" s="5"/>
      <c r="W56" s="5">
        <f t="shared" si="6"/>
        <v>0</v>
      </c>
    </row>
    <row r="57" spans="7:23" ht="25.5" hidden="1">
      <c r="G57" s="64" t="s">
        <v>112</v>
      </c>
      <c r="H57" s="65" t="s">
        <v>114</v>
      </c>
      <c r="I57" s="8"/>
      <c r="J57" s="8"/>
      <c r="K57" s="5">
        <f t="shared" si="0"/>
        <v>0</v>
      </c>
      <c r="L57" s="5"/>
      <c r="M57" s="5">
        <f t="shared" si="1"/>
        <v>0</v>
      </c>
      <c r="N57" s="5"/>
      <c r="O57" s="5">
        <f t="shared" si="2"/>
        <v>0</v>
      </c>
      <c r="P57" s="5"/>
      <c r="Q57" s="5">
        <f t="shared" si="3"/>
        <v>0</v>
      </c>
      <c r="R57" s="5"/>
      <c r="S57" s="5">
        <f t="shared" si="4"/>
        <v>0</v>
      </c>
      <c r="T57" s="5"/>
      <c r="U57" s="5">
        <f t="shared" si="5"/>
        <v>0</v>
      </c>
      <c r="V57" s="5"/>
      <c r="W57" s="5">
        <f t="shared" si="6"/>
        <v>0</v>
      </c>
    </row>
    <row r="58" spans="7:23" ht="25.5">
      <c r="G58" s="68" t="s">
        <v>42</v>
      </c>
      <c r="H58" s="69" t="s">
        <v>43</v>
      </c>
      <c r="I58" s="5">
        <f>I60+I59</f>
        <v>300000</v>
      </c>
      <c r="J58" s="5"/>
      <c r="K58" s="5">
        <f t="shared" si="0"/>
        <v>300000</v>
      </c>
      <c r="L58" s="5">
        <f>L59</f>
        <v>4323075.1</v>
      </c>
      <c r="M58" s="5">
        <f t="shared" si="1"/>
        <v>4623075.1</v>
      </c>
      <c r="N58" s="5">
        <f>N59</f>
        <v>1893307</v>
      </c>
      <c r="O58" s="5">
        <f t="shared" si="2"/>
        <v>6516382.1</v>
      </c>
      <c r="P58" s="5">
        <f>P62</f>
        <v>283350</v>
      </c>
      <c r="Q58" s="5">
        <f t="shared" si="3"/>
        <v>6799732.1</v>
      </c>
      <c r="R58" s="5">
        <f>R62</f>
        <v>5972976.16</v>
      </c>
      <c r="S58" s="5">
        <f t="shared" si="4"/>
        <v>12772708.26</v>
      </c>
      <c r="T58" s="5">
        <f>T62</f>
        <v>1952085.29</v>
      </c>
      <c r="U58" s="5">
        <f t="shared" si="5"/>
        <v>14724793.55</v>
      </c>
      <c r="V58" s="5">
        <f>V62</f>
        <v>0</v>
      </c>
      <c r="W58" s="5">
        <f t="shared" si="6"/>
        <v>14724793.55</v>
      </c>
    </row>
    <row r="59" spans="7:23" ht="63.75">
      <c r="G59" s="70" t="s">
        <v>74</v>
      </c>
      <c r="H59" s="71" t="s">
        <v>73</v>
      </c>
      <c r="I59" s="4"/>
      <c r="J59" s="4"/>
      <c r="K59" s="5">
        <f t="shared" si="0"/>
        <v>0</v>
      </c>
      <c r="L59" s="5">
        <f>L60</f>
        <v>4323075.1</v>
      </c>
      <c r="M59" s="5">
        <f t="shared" si="1"/>
        <v>4323075.1</v>
      </c>
      <c r="N59" s="5">
        <f>N60</f>
        <v>1893307</v>
      </c>
      <c r="O59" s="5">
        <f t="shared" si="2"/>
        <v>6216382.1</v>
      </c>
      <c r="P59" s="5">
        <f>P60</f>
        <v>0</v>
      </c>
      <c r="Q59" s="5">
        <f t="shared" si="3"/>
        <v>6216382.1</v>
      </c>
      <c r="R59" s="5">
        <f>R60</f>
        <v>0</v>
      </c>
      <c r="S59" s="5">
        <f t="shared" si="4"/>
        <v>6216382.1</v>
      </c>
      <c r="T59" s="5">
        <f>T60</f>
        <v>0</v>
      </c>
      <c r="U59" s="5">
        <f t="shared" si="5"/>
        <v>6216382.1</v>
      </c>
      <c r="V59" s="5">
        <f>V60</f>
        <v>0</v>
      </c>
      <c r="W59" s="5">
        <f t="shared" si="6"/>
        <v>6216382.1</v>
      </c>
    </row>
    <row r="60" spans="7:23" ht="38.25">
      <c r="G60" s="70" t="s">
        <v>44</v>
      </c>
      <c r="H60" s="71" t="s">
        <v>86</v>
      </c>
      <c r="I60" s="4">
        <f>I61</f>
        <v>300000</v>
      </c>
      <c r="J60" s="4"/>
      <c r="K60" s="5">
        <f t="shared" si="0"/>
        <v>300000</v>
      </c>
      <c r="L60" s="5">
        <f>L61</f>
        <v>4323075.1</v>
      </c>
      <c r="M60" s="5">
        <f t="shared" si="1"/>
        <v>4623075.1</v>
      </c>
      <c r="N60" s="5">
        <f>N61</f>
        <v>1893307</v>
      </c>
      <c r="O60" s="5">
        <f t="shared" si="2"/>
        <v>6516382.1</v>
      </c>
      <c r="P60" s="5">
        <f>P61</f>
        <v>0</v>
      </c>
      <c r="Q60" s="5">
        <f t="shared" si="3"/>
        <v>6516382.1</v>
      </c>
      <c r="R60" s="5">
        <f>R61</f>
        <v>0</v>
      </c>
      <c r="S60" s="5">
        <f t="shared" si="4"/>
        <v>6516382.1</v>
      </c>
      <c r="T60" s="5">
        <f>T61</f>
        <v>0</v>
      </c>
      <c r="U60" s="5">
        <f t="shared" si="5"/>
        <v>6516382.1</v>
      </c>
      <c r="V60" s="5">
        <f>V61</f>
        <v>0</v>
      </c>
      <c r="W60" s="5">
        <f t="shared" si="6"/>
        <v>6516382.1</v>
      </c>
    </row>
    <row r="61" spans="7:23" ht="25.5">
      <c r="G61" s="70" t="s">
        <v>45</v>
      </c>
      <c r="H61" s="71" t="s">
        <v>46</v>
      </c>
      <c r="I61" s="4">
        <f>I63+I62</f>
        <v>300000</v>
      </c>
      <c r="J61" s="4"/>
      <c r="K61" s="5">
        <f t="shared" si="0"/>
        <v>300000</v>
      </c>
      <c r="L61" s="5">
        <f>L62</f>
        <v>4323075.1</v>
      </c>
      <c r="M61" s="5">
        <f t="shared" si="1"/>
        <v>4623075.1</v>
      </c>
      <c r="N61" s="5">
        <f>N62</f>
        <v>1893307</v>
      </c>
      <c r="O61" s="5">
        <f t="shared" si="2"/>
        <v>6516382.1</v>
      </c>
      <c r="P61" s="5"/>
      <c r="Q61" s="5">
        <f t="shared" si="3"/>
        <v>6516382.1</v>
      </c>
      <c r="R61" s="5"/>
      <c r="S61" s="5">
        <f t="shared" si="4"/>
        <v>6516382.1</v>
      </c>
      <c r="T61" s="5"/>
      <c r="U61" s="5">
        <f t="shared" si="5"/>
        <v>6516382.1</v>
      </c>
      <c r="V61" s="5"/>
      <c r="W61" s="5">
        <f t="shared" si="6"/>
        <v>6516382.1</v>
      </c>
    </row>
    <row r="62" spans="7:23" ht="63.75">
      <c r="G62" s="72" t="s">
        <v>65</v>
      </c>
      <c r="H62" s="73" t="s">
        <v>87</v>
      </c>
      <c r="I62" s="8">
        <v>200000</v>
      </c>
      <c r="J62" s="8"/>
      <c r="K62" s="5">
        <f t="shared" si="0"/>
        <v>200000</v>
      </c>
      <c r="L62" s="5">
        <v>4323075.1</v>
      </c>
      <c r="M62" s="5">
        <f t="shared" si="1"/>
        <v>4523075.1</v>
      </c>
      <c r="N62" s="5">
        <v>1893307</v>
      </c>
      <c r="O62" s="5">
        <f t="shared" si="2"/>
        <v>6416382.1</v>
      </c>
      <c r="P62" s="5">
        <v>283350</v>
      </c>
      <c r="Q62" s="5">
        <f t="shared" si="3"/>
        <v>6699732.1</v>
      </c>
      <c r="R62" s="5">
        <f>5972976.16</f>
        <v>5972976.16</v>
      </c>
      <c r="S62" s="5">
        <f t="shared" si="4"/>
        <v>12672708.26</v>
      </c>
      <c r="T62" s="5">
        <v>1952085.29</v>
      </c>
      <c r="U62" s="5">
        <f t="shared" si="5"/>
        <v>14624793.55</v>
      </c>
      <c r="V62" s="5"/>
      <c r="W62" s="5">
        <f t="shared" si="6"/>
        <v>14624793.55</v>
      </c>
    </row>
    <row r="63" spans="7:23" ht="51">
      <c r="G63" s="72" t="s">
        <v>61</v>
      </c>
      <c r="H63" s="73" t="s">
        <v>88</v>
      </c>
      <c r="I63" s="8">
        <v>100000</v>
      </c>
      <c r="J63" s="8"/>
      <c r="K63" s="5">
        <f t="shared" si="0"/>
        <v>100000</v>
      </c>
      <c r="L63" s="5"/>
      <c r="M63" s="5">
        <f t="shared" si="1"/>
        <v>100000</v>
      </c>
      <c r="N63" s="5"/>
      <c r="O63" s="5">
        <f t="shared" si="2"/>
        <v>100000</v>
      </c>
      <c r="P63" s="5"/>
      <c r="Q63" s="5">
        <f t="shared" si="3"/>
        <v>100000</v>
      </c>
      <c r="R63" s="5"/>
      <c r="S63" s="5">
        <f t="shared" si="4"/>
        <v>100000</v>
      </c>
      <c r="T63" s="5"/>
      <c r="U63" s="5">
        <f t="shared" si="5"/>
        <v>100000</v>
      </c>
      <c r="V63" s="5"/>
      <c r="W63" s="5">
        <f t="shared" si="6"/>
        <v>100000</v>
      </c>
    </row>
    <row r="64" spans="7:23" ht="12.75">
      <c r="G64" s="74" t="s">
        <v>24</v>
      </c>
      <c r="H64" s="75" t="s">
        <v>25</v>
      </c>
      <c r="I64" s="5">
        <f>I65+I88+I91+I95+I86</f>
        <v>932000</v>
      </c>
      <c r="J64" s="5"/>
      <c r="K64" s="5">
        <f t="shared" si="0"/>
        <v>932000</v>
      </c>
      <c r="L64" s="5"/>
      <c r="M64" s="5">
        <f t="shared" si="1"/>
        <v>932000</v>
      </c>
      <c r="N64" s="5"/>
      <c r="O64" s="5">
        <f t="shared" si="2"/>
        <v>932000</v>
      </c>
      <c r="P64" s="5"/>
      <c r="Q64" s="5">
        <f t="shared" si="3"/>
        <v>932000</v>
      </c>
      <c r="R64" s="5">
        <f>R65</f>
        <v>313421.38</v>
      </c>
      <c r="S64" s="5">
        <f t="shared" si="4"/>
        <v>1245421.38</v>
      </c>
      <c r="T64" s="5">
        <f>T65</f>
        <v>0</v>
      </c>
      <c r="U64" s="5">
        <f t="shared" si="5"/>
        <v>1245421.38</v>
      </c>
      <c r="V64" s="5">
        <f>V65</f>
        <v>0</v>
      </c>
      <c r="W64" s="5">
        <f t="shared" si="6"/>
        <v>1245421.38</v>
      </c>
    </row>
    <row r="65" spans="7:23" ht="25.5">
      <c r="G65" s="55" t="s">
        <v>116</v>
      </c>
      <c r="H65" s="3" t="s">
        <v>117</v>
      </c>
      <c r="I65" s="5">
        <f>I66+I68+I70+I72+I74+I76+I78+I82+I84+I80+I86</f>
        <v>927000</v>
      </c>
      <c r="J65" s="5"/>
      <c r="K65" s="5">
        <f t="shared" si="0"/>
        <v>927000</v>
      </c>
      <c r="L65" s="5"/>
      <c r="M65" s="5">
        <f t="shared" si="1"/>
        <v>927000</v>
      </c>
      <c r="N65" s="5"/>
      <c r="O65" s="5">
        <f t="shared" si="2"/>
        <v>927000</v>
      </c>
      <c r="P65" s="5"/>
      <c r="Q65" s="5">
        <f t="shared" si="3"/>
        <v>927000</v>
      </c>
      <c r="R65" s="5">
        <f>R66</f>
        <v>313421.38</v>
      </c>
      <c r="S65" s="5">
        <f t="shared" si="4"/>
        <v>1240421.38</v>
      </c>
      <c r="T65" s="5">
        <f>T66</f>
        <v>0</v>
      </c>
      <c r="U65" s="5">
        <f t="shared" si="5"/>
        <v>1240421.38</v>
      </c>
      <c r="V65" s="5">
        <f>V66</f>
        <v>0</v>
      </c>
      <c r="W65" s="5">
        <f t="shared" si="6"/>
        <v>1240421.38</v>
      </c>
    </row>
    <row r="66" spans="7:23" ht="38.25">
      <c r="G66" s="55" t="s">
        <v>118</v>
      </c>
      <c r="H66" s="3" t="s">
        <v>119</v>
      </c>
      <c r="I66" s="4">
        <f>I67</f>
        <v>120000</v>
      </c>
      <c r="J66" s="4"/>
      <c r="K66" s="5">
        <f t="shared" si="0"/>
        <v>120000</v>
      </c>
      <c r="L66" s="5"/>
      <c r="M66" s="5">
        <f t="shared" si="1"/>
        <v>120000</v>
      </c>
      <c r="N66" s="5"/>
      <c r="O66" s="5">
        <f t="shared" si="2"/>
        <v>120000</v>
      </c>
      <c r="P66" s="5"/>
      <c r="Q66" s="5">
        <f t="shared" si="3"/>
        <v>120000</v>
      </c>
      <c r="R66" s="5">
        <f>313421.38</f>
        <v>313421.38</v>
      </c>
      <c r="S66" s="5">
        <f t="shared" si="4"/>
        <v>433421.38</v>
      </c>
      <c r="T66" s="5"/>
      <c r="U66" s="5">
        <f t="shared" si="5"/>
        <v>433421.38</v>
      </c>
      <c r="V66" s="5"/>
      <c r="W66" s="5">
        <f t="shared" si="6"/>
        <v>433421.38</v>
      </c>
    </row>
    <row r="67" spans="7:23" ht="63.75">
      <c r="G67" s="58" t="s">
        <v>120</v>
      </c>
      <c r="H67" s="59" t="s">
        <v>121</v>
      </c>
      <c r="I67" s="8">
        <v>120000</v>
      </c>
      <c r="J67" s="8"/>
      <c r="K67" s="5">
        <f t="shared" si="0"/>
        <v>120000</v>
      </c>
      <c r="L67" s="5"/>
      <c r="M67" s="5">
        <f t="shared" si="1"/>
        <v>120000</v>
      </c>
      <c r="N67" s="5"/>
      <c r="O67" s="5">
        <f t="shared" si="2"/>
        <v>120000</v>
      </c>
      <c r="P67" s="5"/>
      <c r="Q67" s="5">
        <f t="shared" si="3"/>
        <v>120000</v>
      </c>
      <c r="R67" s="5"/>
      <c r="S67" s="5">
        <f t="shared" si="4"/>
        <v>120000</v>
      </c>
      <c r="T67" s="5"/>
      <c r="U67" s="5">
        <f t="shared" si="5"/>
        <v>120000</v>
      </c>
      <c r="V67" s="5"/>
      <c r="W67" s="5">
        <f t="shared" si="6"/>
        <v>120000</v>
      </c>
    </row>
    <row r="68" spans="7:23" ht="63.75">
      <c r="G68" s="55" t="s">
        <v>122</v>
      </c>
      <c r="H68" s="3" t="s">
        <v>123</v>
      </c>
      <c r="I68" s="4">
        <f>I69</f>
        <v>215000</v>
      </c>
      <c r="J68" s="4"/>
      <c r="K68" s="5">
        <f aca="true" t="shared" si="7" ref="K68:K133">I68+J68</f>
        <v>215000</v>
      </c>
      <c r="L68" s="5"/>
      <c r="M68" s="5">
        <f aca="true" t="shared" si="8" ref="M68:M132">K68+L68</f>
        <v>215000</v>
      </c>
      <c r="N68" s="5"/>
      <c r="O68" s="5">
        <f aca="true" t="shared" si="9" ref="O68:O132">M68+N68</f>
        <v>215000</v>
      </c>
      <c r="P68" s="5"/>
      <c r="Q68" s="5">
        <f aca="true" t="shared" si="10" ref="Q68:Q132">O68+P68</f>
        <v>215000</v>
      </c>
      <c r="R68" s="5"/>
      <c r="S68" s="5">
        <f aca="true" t="shared" si="11" ref="S68:S132">Q68+R68</f>
        <v>215000</v>
      </c>
      <c r="T68" s="5"/>
      <c r="U68" s="5">
        <f aca="true" t="shared" si="12" ref="U68:U132">S68+T68</f>
        <v>215000</v>
      </c>
      <c r="V68" s="5"/>
      <c r="W68" s="5">
        <f aca="true" t="shared" si="13" ref="W68:W132">U68+V68</f>
        <v>215000</v>
      </c>
    </row>
    <row r="69" spans="7:23" ht="76.5">
      <c r="G69" s="58" t="s">
        <v>124</v>
      </c>
      <c r="H69" s="59" t="s">
        <v>125</v>
      </c>
      <c r="I69" s="12">
        <v>215000</v>
      </c>
      <c r="J69" s="12"/>
      <c r="K69" s="5">
        <f t="shared" si="7"/>
        <v>215000</v>
      </c>
      <c r="L69" s="5"/>
      <c r="M69" s="5">
        <f t="shared" si="8"/>
        <v>215000</v>
      </c>
      <c r="N69" s="5"/>
      <c r="O69" s="5">
        <f t="shared" si="9"/>
        <v>215000</v>
      </c>
      <c r="P69" s="5"/>
      <c r="Q69" s="5">
        <f t="shared" si="10"/>
        <v>215000</v>
      </c>
      <c r="R69" s="5"/>
      <c r="S69" s="5">
        <f t="shared" si="11"/>
        <v>215000</v>
      </c>
      <c r="T69" s="5"/>
      <c r="U69" s="5">
        <f t="shared" si="12"/>
        <v>215000</v>
      </c>
      <c r="V69" s="5"/>
      <c r="W69" s="5">
        <f t="shared" si="13"/>
        <v>215000</v>
      </c>
    </row>
    <row r="70" spans="7:23" ht="38.25">
      <c r="G70" s="55" t="s">
        <v>126</v>
      </c>
      <c r="H70" s="3" t="s">
        <v>127</v>
      </c>
      <c r="I70" s="11">
        <f>I71</f>
        <v>117000</v>
      </c>
      <c r="J70" s="11"/>
      <c r="K70" s="5">
        <f t="shared" si="7"/>
        <v>117000</v>
      </c>
      <c r="L70" s="5"/>
      <c r="M70" s="5">
        <f t="shared" si="8"/>
        <v>117000</v>
      </c>
      <c r="N70" s="5"/>
      <c r="O70" s="5">
        <f t="shared" si="9"/>
        <v>117000</v>
      </c>
      <c r="P70" s="5"/>
      <c r="Q70" s="5">
        <f t="shared" si="10"/>
        <v>117000</v>
      </c>
      <c r="R70" s="5"/>
      <c r="S70" s="5">
        <f t="shared" si="11"/>
        <v>117000</v>
      </c>
      <c r="T70" s="5"/>
      <c r="U70" s="5">
        <f t="shared" si="12"/>
        <v>117000</v>
      </c>
      <c r="V70" s="5"/>
      <c r="W70" s="5">
        <f t="shared" si="13"/>
        <v>117000</v>
      </c>
    </row>
    <row r="71" spans="7:23" ht="63.75">
      <c r="G71" s="58" t="s">
        <v>128</v>
      </c>
      <c r="H71" s="59" t="s">
        <v>129</v>
      </c>
      <c r="I71" s="8">
        <v>117000</v>
      </c>
      <c r="J71" s="8"/>
      <c r="K71" s="5">
        <f t="shared" si="7"/>
        <v>117000</v>
      </c>
      <c r="L71" s="5"/>
      <c r="M71" s="5">
        <f t="shared" si="8"/>
        <v>117000</v>
      </c>
      <c r="N71" s="5"/>
      <c r="O71" s="5">
        <f t="shared" si="9"/>
        <v>117000</v>
      </c>
      <c r="P71" s="5"/>
      <c r="Q71" s="5">
        <f t="shared" si="10"/>
        <v>117000</v>
      </c>
      <c r="R71" s="5"/>
      <c r="S71" s="5">
        <f t="shared" si="11"/>
        <v>117000</v>
      </c>
      <c r="T71" s="5"/>
      <c r="U71" s="5">
        <f t="shared" si="12"/>
        <v>117000</v>
      </c>
      <c r="V71" s="5"/>
      <c r="W71" s="5">
        <f t="shared" si="13"/>
        <v>117000</v>
      </c>
    </row>
    <row r="72" spans="7:23" ht="51">
      <c r="G72" s="55" t="s">
        <v>130</v>
      </c>
      <c r="H72" s="3" t="s">
        <v>131</v>
      </c>
      <c r="I72" s="8">
        <f>I73</f>
        <v>140000</v>
      </c>
      <c r="J72" s="8"/>
      <c r="K72" s="5">
        <f t="shared" si="7"/>
        <v>140000</v>
      </c>
      <c r="L72" s="5"/>
      <c r="M72" s="5">
        <f t="shared" si="8"/>
        <v>140000</v>
      </c>
      <c r="N72" s="5"/>
      <c r="O72" s="5">
        <f t="shared" si="9"/>
        <v>140000</v>
      </c>
      <c r="P72" s="5"/>
      <c r="Q72" s="5">
        <f t="shared" si="10"/>
        <v>140000</v>
      </c>
      <c r="R72" s="5"/>
      <c r="S72" s="5">
        <f t="shared" si="11"/>
        <v>140000</v>
      </c>
      <c r="T72" s="5"/>
      <c r="U72" s="5">
        <f t="shared" si="12"/>
        <v>140000</v>
      </c>
      <c r="V72" s="5"/>
      <c r="W72" s="5">
        <f t="shared" si="13"/>
        <v>140000</v>
      </c>
    </row>
    <row r="73" spans="7:23" ht="63.75">
      <c r="G73" s="58" t="s">
        <v>132</v>
      </c>
      <c r="H73" s="59" t="s">
        <v>133</v>
      </c>
      <c r="I73" s="8">
        <v>140000</v>
      </c>
      <c r="J73" s="8"/>
      <c r="K73" s="5">
        <f t="shared" si="7"/>
        <v>140000</v>
      </c>
      <c r="L73" s="5"/>
      <c r="M73" s="5">
        <f t="shared" si="8"/>
        <v>140000</v>
      </c>
      <c r="N73" s="5"/>
      <c r="O73" s="5">
        <f t="shared" si="9"/>
        <v>140000</v>
      </c>
      <c r="P73" s="5"/>
      <c r="Q73" s="5">
        <f t="shared" si="10"/>
        <v>140000</v>
      </c>
      <c r="R73" s="5"/>
      <c r="S73" s="5">
        <f t="shared" si="11"/>
        <v>140000</v>
      </c>
      <c r="T73" s="5"/>
      <c r="U73" s="5">
        <f t="shared" si="12"/>
        <v>140000</v>
      </c>
      <c r="V73" s="5"/>
      <c r="W73" s="5">
        <f t="shared" si="13"/>
        <v>140000</v>
      </c>
    </row>
    <row r="74" spans="7:23" ht="51">
      <c r="G74" s="55" t="s">
        <v>134</v>
      </c>
      <c r="H74" s="3" t="s">
        <v>135</v>
      </c>
      <c r="I74" s="4">
        <f>I75</f>
        <v>4000</v>
      </c>
      <c r="J74" s="4"/>
      <c r="K74" s="5">
        <f t="shared" si="7"/>
        <v>4000</v>
      </c>
      <c r="L74" s="5"/>
      <c r="M74" s="5">
        <f t="shared" si="8"/>
        <v>4000</v>
      </c>
      <c r="N74" s="5"/>
      <c r="O74" s="5">
        <f t="shared" si="9"/>
        <v>4000</v>
      </c>
      <c r="P74" s="5"/>
      <c r="Q74" s="5">
        <f t="shared" si="10"/>
        <v>4000</v>
      </c>
      <c r="R74" s="5"/>
      <c r="S74" s="5">
        <f t="shared" si="11"/>
        <v>4000</v>
      </c>
      <c r="T74" s="5"/>
      <c r="U74" s="5">
        <f t="shared" si="12"/>
        <v>4000</v>
      </c>
      <c r="V74" s="5"/>
      <c r="W74" s="5">
        <f t="shared" si="13"/>
        <v>4000</v>
      </c>
    </row>
    <row r="75" spans="7:23" ht="76.5">
      <c r="G75" s="58" t="s">
        <v>136</v>
      </c>
      <c r="H75" s="59" t="s">
        <v>140</v>
      </c>
      <c r="I75" s="8">
        <v>4000</v>
      </c>
      <c r="J75" s="8"/>
      <c r="K75" s="5">
        <f t="shared" si="7"/>
        <v>4000</v>
      </c>
      <c r="L75" s="5"/>
      <c r="M75" s="5">
        <f t="shared" si="8"/>
        <v>4000</v>
      </c>
      <c r="N75" s="5"/>
      <c r="O75" s="5">
        <f t="shared" si="9"/>
        <v>4000</v>
      </c>
      <c r="P75" s="5"/>
      <c r="Q75" s="5">
        <f t="shared" si="10"/>
        <v>4000</v>
      </c>
      <c r="R75" s="5"/>
      <c r="S75" s="5">
        <f t="shared" si="11"/>
        <v>4000</v>
      </c>
      <c r="T75" s="5"/>
      <c r="U75" s="5">
        <f t="shared" si="12"/>
        <v>4000</v>
      </c>
      <c r="V75" s="5"/>
      <c r="W75" s="5">
        <f t="shared" si="13"/>
        <v>4000</v>
      </c>
    </row>
    <row r="76" spans="7:23" ht="51">
      <c r="G76" s="55" t="s">
        <v>137</v>
      </c>
      <c r="H76" s="3" t="s">
        <v>138</v>
      </c>
      <c r="I76" s="4">
        <f>I77</f>
        <v>80000</v>
      </c>
      <c r="J76" s="4"/>
      <c r="K76" s="5">
        <f t="shared" si="7"/>
        <v>80000</v>
      </c>
      <c r="L76" s="5"/>
      <c r="M76" s="5">
        <f t="shared" si="8"/>
        <v>80000</v>
      </c>
      <c r="N76" s="5"/>
      <c r="O76" s="5">
        <f t="shared" si="9"/>
        <v>80000</v>
      </c>
      <c r="P76" s="5"/>
      <c r="Q76" s="5">
        <f t="shared" si="10"/>
        <v>80000</v>
      </c>
      <c r="R76" s="5"/>
      <c r="S76" s="5">
        <f t="shared" si="11"/>
        <v>80000</v>
      </c>
      <c r="T76" s="5"/>
      <c r="U76" s="5">
        <f t="shared" si="12"/>
        <v>80000</v>
      </c>
      <c r="V76" s="5"/>
      <c r="W76" s="5">
        <f t="shared" si="13"/>
        <v>80000</v>
      </c>
    </row>
    <row r="77" spans="7:23" ht="63.75">
      <c r="G77" s="58" t="s">
        <v>139</v>
      </c>
      <c r="H77" s="59" t="s">
        <v>141</v>
      </c>
      <c r="I77" s="8">
        <v>80000</v>
      </c>
      <c r="J77" s="8"/>
      <c r="K77" s="5">
        <f t="shared" si="7"/>
        <v>80000</v>
      </c>
      <c r="L77" s="5"/>
      <c r="M77" s="5">
        <f t="shared" si="8"/>
        <v>80000</v>
      </c>
      <c r="N77" s="5"/>
      <c r="O77" s="5">
        <f t="shared" si="9"/>
        <v>80000</v>
      </c>
      <c r="P77" s="5"/>
      <c r="Q77" s="5">
        <f t="shared" si="10"/>
        <v>80000</v>
      </c>
      <c r="R77" s="5"/>
      <c r="S77" s="5">
        <f t="shared" si="11"/>
        <v>80000</v>
      </c>
      <c r="T77" s="5"/>
      <c r="U77" s="5">
        <f t="shared" si="12"/>
        <v>80000</v>
      </c>
      <c r="V77" s="5"/>
      <c r="W77" s="5">
        <f t="shared" si="13"/>
        <v>80000</v>
      </c>
    </row>
    <row r="78" spans="7:23" ht="51">
      <c r="G78" s="55" t="s">
        <v>142</v>
      </c>
      <c r="H78" s="3" t="s">
        <v>143</v>
      </c>
      <c r="I78" s="4">
        <f>I79</f>
        <v>3000</v>
      </c>
      <c r="J78" s="4"/>
      <c r="K78" s="5">
        <f t="shared" si="7"/>
        <v>3000</v>
      </c>
      <c r="L78" s="5"/>
      <c r="M78" s="5">
        <f t="shared" si="8"/>
        <v>3000</v>
      </c>
      <c r="N78" s="5"/>
      <c r="O78" s="5">
        <f t="shared" si="9"/>
        <v>3000</v>
      </c>
      <c r="P78" s="5"/>
      <c r="Q78" s="5">
        <f t="shared" si="10"/>
        <v>3000</v>
      </c>
      <c r="R78" s="5"/>
      <c r="S78" s="5">
        <f t="shared" si="11"/>
        <v>3000</v>
      </c>
      <c r="T78" s="5"/>
      <c r="U78" s="5">
        <f t="shared" si="12"/>
        <v>3000</v>
      </c>
      <c r="V78" s="5"/>
      <c r="W78" s="5">
        <f t="shared" si="13"/>
        <v>3000</v>
      </c>
    </row>
    <row r="79" spans="7:23" ht="63.75">
      <c r="G79" s="58" t="s">
        <v>145</v>
      </c>
      <c r="H79" s="59" t="s">
        <v>144</v>
      </c>
      <c r="I79" s="8">
        <v>3000</v>
      </c>
      <c r="J79" s="8"/>
      <c r="K79" s="5">
        <f t="shared" si="7"/>
        <v>3000</v>
      </c>
      <c r="L79" s="5"/>
      <c r="M79" s="5">
        <f t="shared" si="8"/>
        <v>3000</v>
      </c>
      <c r="N79" s="5"/>
      <c r="O79" s="5">
        <f t="shared" si="9"/>
        <v>3000</v>
      </c>
      <c r="P79" s="5"/>
      <c r="Q79" s="5">
        <f t="shared" si="10"/>
        <v>3000</v>
      </c>
      <c r="R79" s="5"/>
      <c r="S79" s="5">
        <f t="shared" si="11"/>
        <v>3000</v>
      </c>
      <c r="T79" s="5"/>
      <c r="U79" s="5">
        <f t="shared" si="12"/>
        <v>3000</v>
      </c>
      <c r="V79" s="5"/>
      <c r="W79" s="5">
        <f t="shared" si="13"/>
        <v>3000</v>
      </c>
    </row>
    <row r="80" spans="7:23" ht="76.5">
      <c r="G80" s="55" t="s">
        <v>175</v>
      </c>
      <c r="H80" s="3" t="s">
        <v>248</v>
      </c>
      <c r="I80" s="4">
        <f>I81</f>
        <v>65000</v>
      </c>
      <c r="J80" s="4"/>
      <c r="K80" s="5">
        <f t="shared" si="7"/>
        <v>65000</v>
      </c>
      <c r="L80" s="5"/>
      <c r="M80" s="5">
        <f t="shared" si="8"/>
        <v>65000</v>
      </c>
      <c r="N80" s="5"/>
      <c r="O80" s="5">
        <f t="shared" si="9"/>
        <v>65000</v>
      </c>
      <c r="P80" s="5"/>
      <c r="Q80" s="5">
        <f t="shared" si="10"/>
        <v>65000</v>
      </c>
      <c r="R80" s="5"/>
      <c r="S80" s="5">
        <f t="shared" si="11"/>
        <v>65000</v>
      </c>
      <c r="T80" s="5"/>
      <c r="U80" s="5">
        <f t="shared" si="12"/>
        <v>65000</v>
      </c>
      <c r="V80" s="5"/>
      <c r="W80" s="5">
        <f t="shared" si="13"/>
        <v>65000</v>
      </c>
    </row>
    <row r="81" spans="7:23" ht="89.25">
      <c r="G81" s="58" t="s">
        <v>176</v>
      </c>
      <c r="H81" s="59" t="s">
        <v>249</v>
      </c>
      <c r="I81" s="8">
        <v>65000</v>
      </c>
      <c r="J81" s="8"/>
      <c r="K81" s="5">
        <f t="shared" si="7"/>
        <v>65000</v>
      </c>
      <c r="L81" s="5"/>
      <c r="M81" s="5">
        <f t="shared" si="8"/>
        <v>65000</v>
      </c>
      <c r="N81" s="5"/>
      <c r="O81" s="5">
        <f t="shared" si="9"/>
        <v>65000</v>
      </c>
      <c r="P81" s="5"/>
      <c r="Q81" s="5">
        <f t="shared" si="10"/>
        <v>65000</v>
      </c>
      <c r="R81" s="5"/>
      <c r="S81" s="5">
        <f t="shared" si="11"/>
        <v>65000</v>
      </c>
      <c r="T81" s="5"/>
      <c r="U81" s="5">
        <f t="shared" si="12"/>
        <v>65000</v>
      </c>
      <c r="V81" s="5"/>
      <c r="W81" s="5">
        <f t="shared" si="13"/>
        <v>65000</v>
      </c>
    </row>
    <row r="82" spans="7:23" ht="38.25">
      <c r="G82" s="55" t="s">
        <v>146</v>
      </c>
      <c r="H82" s="3" t="s">
        <v>250</v>
      </c>
      <c r="I82" s="4">
        <f>I83</f>
        <v>7000</v>
      </c>
      <c r="J82" s="4"/>
      <c r="K82" s="5">
        <f t="shared" si="7"/>
        <v>7000</v>
      </c>
      <c r="L82" s="5"/>
      <c r="M82" s="5">
        <f t="shared" si="8"/>
        <v>7000</v>
      </c>
      <c r="N82" s="5"/>
      <c r="O82" s="5">
        <f t="shared" si="9"/>
        <v>7000</v>
      </c>
      <c r="P82" s="5"/>
      <c r="Q82" s="5">
        <f t="shared" si="10"/>
        <v>7000</v>
      </c>
      <c r="R82" s="5"/>
      <c r="S82" s="5">
        <f t="shared" si="11"/>
        <v>7000</v>
      </c>
      <c r="T82" s="5"/>
      <c r="U82" s="5">
        <f t="shared" si="12"/>
        <v>7000</v>
      </c>
      <c r="V82" s="5"/>
      <c r="W82" s="5">
        <f t="shared" si="13"/>
        <v>7000</v>
      </c>
    </row>
    <row r="83" spans="7:23" ht="63.75">
      <c r="G83" s="58" t="s">
        <v>147</v>
      </c>
      <c r="H83" s="59" t="s">
        <v>251</v>
      </c>
      <c r="I83" s="8">
        <v>7000</v>
      </c>
      <c r="J83" s="8"/>
      <c r="K83" s="5">
        <f t="shared" si="7"/>
        <v>7000</v>
      </c>
      <c r="L83" s="5"/>
      <c r="M83" s="5">
        <f t="shared" si="8"/>
        <v>7000</v>
      </c>
      <c r="N83" s="5"/>
      <c r="O83" s="5">
        <f t="shared" si="9"/>
        <v>7000</v>
      </c>
      <c r="P83" s="5"/>
      <c r="Q83" s="5">
        <f t="shared" si="10"/>
        <v>7000</v>
      </c>
      <c r="R83" s="5"/>
      <c r="S83" s="5">
        <f t="shared" si="11"/>
        <v>7000</v>
      </c>
      <c r="T83" s="5"/>
      <c r="U83" s="5">
        <f t="shared" si="12"/>
        <v>7000</v>
      </c>
      <c r="V83" s="5"/>
      <c r="W83" s="5">
        <f t="shared" si="13"/>
        <v>7000</v>
      </c>
    </row>
    <row r="84" spans="7:23" ht="51">
      <c r="G84" s="55" t="s">
        <v>148</v>
      </c>
      <c r="H84" s="3" t="s">
        <v>149</v>
      </c>
      <c r="I84" s="4">
        <f>I85</f>
        <v>176000</v>
      </c>
      <c r="J84" s="4"/>
      <c r="K84" s="5">
        <f t="shared" si="7"/>
        <v>176000</v>
      </c>
      <c r="L84" s="5"/>
      <c r="M84" s="5">
        <f t="shared" si="8"/>
        <v>176000</v>
      </c>
      <c r="N84" s="5"/>
      <c r="O84" s="5">
        <f t="shared" si="9"/>
        <v>176000</v>
      </c>
      <c r="P84" s="5"/>
      <c r="Q84" s="5">
        <f t="shared" si="10"/>
        <v>176000</v>
      </c>
      <c r="R84" s="5"/>
      <c r="S84" s="5">
        <f t="shared" si="11"/>
        <v>176000</v>
      </c>
      <c r="T84" s="5"/>
      <c r="U84" s="5">
        <f t="shared" si="12"/>
        <v>176000</v>
      </c>
      <c r="V84" s="5"/>
      <c r="W84" s="5">
        <f t="shared" si="13"/>
        <v>176000</v>
      </c>
    </row>
    <row r="85" spans="7:23" ht="63.75">
      <c r="G85" s="58" t="s">
        <v>150</v>
      </c>
      <c r="H85" s="59" t="s">
        <v>151</v>
      </c>
      <c r="I85" s="8">
        <v>176000</v>
      </c>
      <c r="J85" s="8"/>
      <c r="K85" s="5">
        <f t="shared" si="7"/>
        <v>176000</v>
      </c>
      <c r="L85" s="5"/>
      <c r="M85" s="5">
        <f t="shared" si="8"/>
        <v>176000</v>
      </c>
      <c r="N85" s="5"/>
      <c r="O85" s="5">
        <f t="shared" si="9"/>
        <v>176000</v>
      </c>
      <c r="P85" s="5"/>
      <c r="Q85" s="5">
        <f t="shared" si="10"/>
        <v>176000</v>
      </c>
      <c r="R85" s="5"/>
      <c r="S85" s="5">
        <f t="shared" si="11"/>
        <v>176000</v>
      </c>
      <c r="T85" s="5"/>
      <c r="U85" s="5">
        <f t="shared" si="12"/>
        <v>176000</v>
      </c>
      <c r="V85" s="5"/>
      <c r="W85" s="5">
        <f t="shared" si="13"/>
        <v>176000</v>
      </c>
    </row>
    <row r="86" spans="7:23" ht="89.25">
      <c r="G86" s="55" t="s">
        <v>169</v>
      </c>
      <c r="H86" s="3" t="s">
        <v>170</v>
      </c>
      <c r="I86" s="4">
        <f>I87</f>
        <v>0</v>
      </c>
      <c r="J86" s="4"/>
      <c r="K86" s="5">
        <f t="shared" si="7"/>
        <v>0</v>
      </c>
      <c r="L86" s="5"/>
      <c r="M86" s="5">
        <f t="shared" si="8"/>
        <v>0</v>
      </c>
      <c r="N86" s="5"/>
      <c r="O86" s="5">
        <f t="shared" si="9"/>
        <v>0</v>
      </c>
      <c r="P86" s="5"/>
      <c r="Q86" s="5">
        <f t="shared" si="10"/>
        <v>0</v>
      </c>
      <c r="R86" s="5"/>
      <c r="S86" s="5">
        <f t="shared" si="11"/>
        <v>0</v>
      </c>
      <c r="T86" s="5"/>
      <c r="U86" s="5">
        <f t="shared" si="12"/>
        <v>0</v>
      </c>
      <c r="V86" s="5"/>
      <c r="W86" s="5">
        <f t="shared" si="13"/>
        <v>0</v>
      </c>
    </row>
    <row r="87" spans="7:23" ht="114.75">
      <c r="G87" s="58" t="s">
        <v>174</v>
      </c>
      <c r="H87" s="59" t="s">
        <v>171</v>
      </c>
      <c r="I87" s="8"/>
      <c r="J87" s="8"/>
      <c r="K87" s="5">
        <f t="shared" si="7"/>
        <v>0</v>
      </c>
      <c r="L87" s="5"/>
      <c r="M87" s="5">
        <f t="shared" si="8"/>
        <v>0</v>
      </c>
      <c r="N87" s="5"/>
      <c r="O87" s="5">
        <f t="shared" si="9"/>
        <v>0</v>
      </c>
      <c r="P87" s="5"/>
      <c r="Q87" s="5">
        <f t="shared" si="10"/>
        <v>0</v>
      </c>
      <c r="R87" s="5"/>
      <c r="S87" s="5">
        <f t="shared" si="11"/>
        <v>0</v>
      </c>
      <c r="T87" s="5"/>
      <c r="U87" s="5">
        <f t="shared" si="12"/>
        <v>0</v>
      </c>
      <c r="V87" s="5"/>
      <c r="W87" s="5">
        <f t="shared" si="13"/>
        <v>0</v>
      </c>
    </row>
    <row r="88" spans="7:23" ht="76.5">
      <c r="G88" s="53" t="s">
        <v>152</v>
      </c>
      <c r="H88" s="54" t="s">
        <v>153</v>
      </c>
      <c r="I88" s="5">
        <f>I89</f>
        <v>1000</v>
      </c>
      <c r="J88" s="5"/>
      <c r="K88" s="5">
        <f t="shared" si="7"/>
        <v>1000</v>
      </c>
      <c r="L88" s="5"/>
      <c r="M88" s="5">
        <f t="shared" si="8"/>
        <v>1000</v>
      </c>
      <c r="N88" s="5"/>
      <c r="O88" s="5">
        <f t="shared" si="9"/>
        <v>1000</v>
      </c>
      <c r="P88" s="5"/>
      <c r="Q88" s="5">
        <f t="shared" si="10"/>
        <v>1000</v>
      </c>
      <c r="R88" s="5"/>
      <c r="S88" s="5">
        <f t="shared" si="11"/>
        <v>1000</v>
      </c>
      <c r="T88" s="5"/>
      <c r="U88" s="5">
        <f t="shared" si="12"/>
        <v>1000</v>
      </c>
      <c r="V88" s="5"/>
      <c r="W88" s="5">
        <f t="shared" si="13"/>
        <v>1000</v>
      </c>
    </row>
    <row r="89" spans="7:23" ht="63.75">
      <c r="G89" s="55" t="s">
        <v>154</v>
      </c>
      <c r="H89" s="3" t="s">
        <v>155</v>
      </c>
      <c r="I89" s="4">
        <f>I90</f>
        <v>1000</v>
      </c>
      <c r="J89" s="4"/>
      <c r="K89" s="5">
        <f t="shared" si="7"/>
        <v>1000</v>
      </c>
      <c r="L89" s="5"/>
      <c r="M89" s="5">
        <f t="shared" si="8"/>
        <v>1000</v>
      </c>
      <c r="N89" s="5"/>
      <c r="O89" s="5">
        <f t="shared" si="9"/>
        <v>1000</v>
      </c>
      <c r="P89" s="5"/>
      <c r="Q89" s="5">
        <f t="shared" si="10"/>
        <v>1000</v>
      </c>
      <c r="R89" s="5"/>
      <c r="S89" s="5">
        <f t="shared" si="11"/>
        <v>1000</v>
      </c>
      <c r="T89" s="5"/>
      <c r="U89" s="5">
        <f t="shared" si="12"/>
        <v>1000</v>
      </c>
      <c r="V89" s="5"/>
      <c r="W89" s="5">
        <f t="shared" si="13"/>
        <v>1000</v>
      </c>
    </row>
    <row r="90" spans="7:23" ht="51">
      <c r="G90" s="58" t="s">
        <v>156</v>
      </c>
      <c r="H90" s="59" t="s">
        <v>157</v>
      </c>
      <c r="I90" s="8">
        <v>1000</v>
      </c>
      <c r="J90" s="8"/>
      <c r="K90" s="5">
        <f t="shared" si="7"/>
        <v>1000</v>
      </c>
      <c r="L90" s="5"/>
      <c r="M90" s="5">
        <f t="shared" si="8"/>
        <v>1000</v>
      </c>
      <c r="N90" s="5"/>
      <c r="O90" s="5">
        <f t="shared" si="9"/>
        <v>1000</v>
      </c>
      <c r="P90" s="5"/>
      <c r="Q90" s="5">
        <f t="shared" si="10"/>
        <v>1000</v>
      </c>
      <c r="R90" s="5"/>
      <c r="S90" s="5">
        <f t="shared" si="11"/>
        <v>1000</v>
      </c>
      <c r="T90" s="5"/>
      <c r="U90" s="5">
        <f t="shared" si="12"/>
        <v>1000</v>
      </c>
      <c r="V90" s="5"/>
      <c r="W90" s="5">
        <f t="shared" si="13"/>
        <v>1000</v>
      </c>
    </row>
    <row r="91" spans="7:23" ht="12.75" hidden="1">
      <c r="G91" s="53" t="s">
        <v>158</v>
      </c>
      <c r="H91" s="54" t="s">
        <v>159</v>
      </c>
      <c r="I91" s="8">
        <f>I92</f>
        <v>0</v>
      </c>
      <c r="J91" s="8"/>
      <c r="K91" s="5">
        <f t="shared" si="7"/>
        <v>0</v>
      </c>
      <c r="L91" s="5"/>
      <c r="M91" s="5">
        <f t="shared" si="8"/>
        <v>0</v>
      </c>
      <c r="N91" s="5"/>
      <c r="O91" s="5">
        <f t="shared" si="9"/>
        <v>0</v>
      </c>
      <c r="P91" s="5"/>
      <c r="Q91" s="5">
        <f t="shared" si="10"/>
        <v>0</v>
      </c>
      <c r="R91" s="5"/>
      <c r="S91" s="5">
        <f t="shared" si="11"/>
        <v>0</v>
      </c>
      <c r="T91" s="5"/>
      <c r="U91" s="5">
        <f t="shared" si="12"/>
        <v>0</v>
      </c>
      <c r="V91" s="5"/>
      <c r="W91" s="5">
        <f t="shared" si="13"/>
        <v>0</v>
      </c>
    </row>
    <row r="92" spans="7:23" ht="51" hidden="1">
      <c r="G92" s="55" t="s">
        <v>160</v>
      </c>
      <c r="H92" s="3" t="s">
        <v>161</v>
      </c>
      <c r="I92" s="8">
        <f>I93+I94</f>
        <v>0</v>
      </c>
      <c r="J92" s="8"/>
      <c r="K92" s="5">
        <f t="shared" si="7"/>
        <v>0</v>
      </c>
      <c r="L92" s="5"/>
      <c r="M92" s="5">
        <f t="shared" si="8"/>
        <v>0</v>
      </c>
      <c r="N92" s="5"/>
      <c r="O92" s="5">
        <f t="shared" si="9"/>
        <v>0</v>
      </c>
      <c r="P92" s="5"/>
      <c r="Q92" s="5">
        <f t="shared" si="10"/>
        <v>0</v>
      </c>
      <c r="R92" s="5"/>
      <c r="S92" s="5">
        <f t="shared" si="11"/>
        <v>0</v>
      </c>
      <c r="T92" s="5"/>
      <c r="U92" s="5">
        <f t="shared" si="12"/>
        <v>0</v>
      </c>
      <c r="V92" s="5"/>
      <c r="W92" s="5">
        <f t="shared" si="13"/>
        <v>0</v>
      </c>
    </row>
    <row r="93" spans="7:23" ht="51" hidden="1">
      <c r="G93" s="58" t="s">
        <v>172</v>
      </c>
      <c r="H93" s="59" t="s">
        <v>162</v>
      </c>
      <c r="I93" s="4"/>
      <c r="J93" s="4"/>
      <c r="K93" s="5">
        <f t="shared" si="7"/>
        <v>0</v>
      </c>
      <c r="L93" s="5"/>
      <c r="M93" s="5">
        <f t="shared" si="8"/>
        <v>0</v>
      </c>
      <c r="N93" s="5"/>
      <c r="O93" s="5">
        <f t="shared" si="9"/>
        <v>0</v>
      </c>
      <c r="P93" s="5"/>
      <c r="Q93" s="5">
        <f t="shared" si="10"/>
        <v>0</v>
      </c>
      <c r="R93" s="5"/>
      <c r="S93" s="5">
        <f t="shared" si="11"/>
        <v>0</v>
      </c>
      <c r="T93" s="5"/>
      <c r="U93" s="5">
        <f t="shared" si="12"/>
        <v>0</v>
      </c>
      <c r="V93" s="5"/>
      <c r="W93" s="5">
        <f t="shared" si="13"/>
        <v>0</v>
      </c>
    </row>
    <row r="94" spans="7:23" ht="63.75" hidden="1">
      <c r="G94" s="58" t="s">
        <v>173</v>
      </c>
      <c r="H94" s="59" t="s">
        <v>163</v>
      </c>
      <c r="I94" s="4"/>
      <c r="J94" s="4"/>
      <c r="K94" s="5">
        <f t="shared" si="7"/>
        <v>0</v>
      </c>
      <c r="L94" s="5"/>
      <c r="M94" s="5">
        <f t="shared" si="8"/>
        <v>0</v>
      </c>
      <c r="N94" s="5"/>
      <c r="O94" s="5">
        <f t="shared" si="9"/>
        <v>0</v>
      </c>
      <c r="P94" s="5"/>
      <c r="Q94" s="5">
        <f t="shared" si="10"/>
        <v>0</v>
      </c>
      <c r="R94" s="5"/>
      <c r="S94" s="5">
        <f t="shared" si="11"/>
        <v>0</v>
      </c>
      <c r="T94" s="5"/>
      <c r="U94" s="5">
        <f t="shared" si="12"/>
        <v>0</v>
      </c>
      <c r="V94" s="5"/>
      <c r="W94" s="5">
        <f t="shared" si="13"/>
        <v>0</v>
      </c>
    </row>
    <row r="95" spans="7:23" ht="23.25" customHeight="1">
      <c r="G95" s="76" t="s">
        <v>164</v>
      </c>
      <c r="H95" s="77" t="s">
        <v>252</v>
      </c>
      <c r="I95" s="5">
        <f>I96</f>
        <v>4000</v>
      </c>
      <c r="J95" s="5"/>
      <c r="K95" s="5">
        <f t="shared" si="7"/>
        <v>4000</v>
      </c>
      <c r="L95" s="5"/>
      <c r="M95" s="5">
        <f t="shared" si="8"/>
        <v>4000</v>
      </c>
      <c r="N95" s="5"/>
      <c r="O95" s="5">
        <f t="shared" si="9"/>
        <v>4000</v>
      </c>
      <c r="P95" s="5"/>
      <c r="Q95" s="5">
        <f t="shared" si="10"/>
        <v>4000</v>
      </c>
      <c r="R95" s="5"/>
      <c r="S95" s="5">
        <f t="shared" si="11"/>
        <v>4000</v>
      </c>
      <c r="T95" s="5"/>
      <c r="U95" s="5">
        <f t="shared" si="12"/>
        <v>4000</v>
      </c>
      <c r="V95" s="5"/>
      <c r="W95" s="5">
        <f t="shared" si="13"/>
        <v>4000</v>
      </c>
    </row>
    <row r="96" spans="7:23" ht="76.5">
      <c r="G96" s="58" t="s">
        <v>165</v>
      </c>
      <c r="H96" s="59" t="s">
        <v>166</v>
      </c>
      <c r="I96" s="8">
        <v>4000</v>
      </c>
      <c r="J96" s="8"/>
      <c r="K96" s="5">
        <f t="shared" si="7"/>
        <v>4000</v>
      </c>
      <c r="L96" s="5"/>
      <c r="M96" s="5">
        <f t="shared" si="8"/>
        <v>4000</v>
      </c>
      <c r="N96" s="5"/>
      <c r="O96" s="5">
        <f t="shared" si="9"/>
        <v>4000</v>
      </c>
      <c r="P96" s="5"/>
      <c r="Q96" s="5">
        <f t="shared" si="10"/>
        <v>4000</v>
      </c>
      <c r="R96" s="5"/>
      <c r="S96" s="5">
        <f t="shared" si="11"/>
        <v>4000</v>
      </c>
      <c r="T96" s="5"/>
      <c r="U96" s="5">
        <f t="shared" si="12"/>
        <v>4000</v>
      </c>
      <c r="V96" s="5"/>
      <c r="W96" s="5">
        <f t="shared" si="13"/>
        <v>4000</v>
      </c>
    </row>
    <row r="97" spans="7:23" ht="12.75">
      <c r="G97" s="14" t="s">
        <v>178</v>
      </c>
      <c r="H97" s="15" t="s">
        <v>179</v>
      </c>
      <c r="I97" s="16">
        <f>I98</f>
        <v>520499541.57</v>
      </c>
      <c r="J97" s="16">
        <f>J98</f>
        <v>106383</v>
      </c>
      <c r="K97" s="5">
        <f t="shared" si="7"/>
        <v>520605924.57</v>
      </c>
      <c r="L97" s="5">
        <f>L98</f>
        <v>3577800</v>
      </c>
      <c r="M97" s="5">
        <f t="shared" si="8"/>
        <v>524183724.57</v>
      </c>
      <c r="N97" s="5">
        <f>N98</f>
        <v>23136623.32</v>
      </c>
      <c r="O97" s="5">
        <f t="shared" si="9"/>
        <v>547320347.89</v>
      </c>
      <c r="P97" s="5">
        <f>P98</f>
        <v>53545396.78</v>
      </c>
      <c r="Q97" s="5">
        <f t="shared" si="10"/>
        <v>600865744.67</v>
      </c>
      <c r="R97" s="5">
        <f>R98</f>
        <v>2101200</v>
      </c>
      <c r="S97" s="5">
        <f t="shared" si="11"/>
        <v>602966944.67</v>
      </c>
      <c r="T97" s="5">
        <f>T98</f>
        <v>2000000</v>
      </c>
      <c r="U97" s="5">
        <f t="shared" si="12"/>
        <v>604966944.67</v>
      </c>
      <c r="V97" s="5">
        <f>V98</f>
        <v>33063469.07</v>
      </c>
      <c r="W97" s="5">
        <f t="shared" si="13"/>
        <v>638030413.74</v>
      </c>
    </row>
    <row r="98" spans="7:23" ht="25.5">
      <c r="G98" s="14" t="s">
        <v>180</v>
      </c>
      <c r="H98" s="15" t="s">
        <v>181</v>
      </c>
      <c r="I98" s="16">
        <f>I99+I126+I160+I104</f>
        <v>520499541.57</v>
      </c>
      <c r="J98" s="16">
        <f>J99+J126+J160+J104</f>
        <v>106383</v>
      </c>
      <c r="K98" s="5">
        <f t="shared" si="7"/>
        <v>520605924.57</v>
      </c>
      <c r="L98" s="5">
        <f>L99</f>
        <v>3577800</v>
      </c>
      <c r="M98" s="5">
        <f t="shared" si="8"/>
        <v>524183724.57</v>
      </c>
      <c r="N98" s="5">
        <f>N99+N104+N131+N160</f>
        <v>23136623.32</v>
      </c>
      <c r="O98" s="5">
        <f t="shared" si="9"/>
        <v>547320347.89</v>
      </c>
      <c r="P98" s="5">
        <f>P99+P104+P126+P160</f>
        <v>53545396.78</v>
      </c>
      <c r="Q98" s="5">
        <f t="shared" si="10"/>
        <v>600865744.67</v>
      </c>
      <c r="R98" s="5">
        <f>R99+R104+R126+R160</f>
        <v>2101200</v>
      </c>
      <c r="S98" s="5">
        <f t="shared" si="11"/>
        <v>602966944.67</v>
      </c>
      <c r="T98" s="5">
        <f>T99+T104+T126+T160</f>
        <v>2000000</v>
      </c>
      <c r="U98" s="5">
        <f t="shared" si="12"/>
        <v>604966944.67</v>
      </c>
      <c r="V98" s="5">
        <f>V99+V104+V126+V160</f>
        <v>33063469.07</v>
      </c>
      <c r="W98" s="5">
        <f t="shared" si="13"/>
        <v>638030413.74</v>
      </c>
    </row>
    <row r="99" spans="7:23" ht="12.75">
      <c r="G99" s="17" t="s">
        <v>182</v>
      </c>
      <c r="H99" s="18" t="s">
        <v>183</v>
      </c>
      <c r="I99" s="16">
        <f>I100+I102</f>
        <v>41192300</v>
      </c>
      <c r="J99" s="16"/>
      <c r="K99" s="5">
        <f t="shared" si="7"/>
        <v>41192300</v>
      </c>
      <c r="L99" s="5">
        <f>L102</f>
        <v>3577800</v>
      </c>
      <c r="M99" s="5">
        <f t="shared" si="8"/>
        <v>44770100</v>
      </c>
      <c r="N99" s="5">
        <f>N102</f>
        <v>15896645.72</v>
      </c>
      <c r="O99" s="5">
        <f t="shared" si="9"/>
        <v>60666745.72</v>
      </c>
      <c r="P99" s="5">
        <f>P102</f>
        <v>789000</v>
      </c>
      <c r="Q99" s="5">
        <f t="shared" si="10"/>
        <v>61455745.72</v>
      </c>
      <c r="R99" s="5">
        <f>R102</f>
        <v>0</v>
      </c>
      <c r="S99" s="5">
        <f t="shared" si="11"/>
        <v>61455745.72</v>
      </c>
      <c r="T99" s="5">
        <f>T102</f>
        <v>2000000</v>
      </c>
      <c r="U99" s="5">
        <f t="shared" si="12"/>
        <v>63455745.72</v>
      </c>
      <c r="V99" s="5">
        <f>V102</f>
        <v>2122000</v>
      </c>
      <c r="W99" s="5">
        <f t="shared" si="13"/>
        <v>65577745.72</v>
      </c>
    </row>
    <row r="100" spans="7:23" ht="12.75">
      <c r="G100" s="19" t="s">
        <v>184</v>
      </c>
      <c r="H100" s="20" t="s">
        <v>253</v>
      </c>
      <c r="I100" s="21">
        <f>I101</f>
        <v>30479000</v>
      </c>
      <c r="J100" s="21"/>
      <c r="K100" s="5">
        <f t="shared" si="7"/>
        <v>30479000</v>
      </c>
      <c r="L100" s="5"/>
      <c r="M100" s="5">
        <f t="shared" si="8"/>
        <v>30479000</v>
      </c>
      <c r="N100" s="5"/>
      <c r="O100" s="5">
        <f t="shared" si="9"/>
        <v>30479000</v>
      </c>
      <c r="P100" s="5"/>
      <c r="Q100" s="5">
        <f t="shared" si="10"/>
        <v>30479000</v>
      </c>
      <c r="R100" s="5"/>
      <c r="S100" s="5">
        <f t="shared" si="11"/>
        <v>30479000</v>
      </c>
      <c r="T100" s="5"/>
      <c r="U100" s="5">
        <f t="shared" si="12"/>
        <v>30479000</v>
      </c>
      <c r="V100" s="5"/>
      <c r="W100" s="5">
        <f t="shared" si="13"/>
        <v>30479000</v>
      </c>
    </row>
    <row r="101" spans="7:23" ht="25.5">
      <c r="G101" s="19" t="s">
        <v>185</v>
      </c>
      <c r="H101" s="20" t="s">
        <v>254</v>
      </c>
      <c r="I101" s="21">
        <v>30479000</v>
      </c>
      <c r="J101" s="21"/>
      <c r="K101" s="5">
        <f t="shared" si="7"/>
        <v>30479000</v>
      </c>
      <c r="L101" s="5"/>
      <c r="M101" s="5">
        <f t="shared" si="8"/>
        <v>30479000</v>
      </c>
      <c r="N101" s="5"/>
      <c r="O101" s="5">
        <f t="shared" si="9"/>
        <v>30479000</v>
      </c>
      <c r="P101" s="5"/>
      <c r="Q101" s="5">
        <f t="shared" si="10"/>
        <v>30479000</v>
      </c>
      <c r="R101" s="5"/>
      <c r="S101" s="5">
        <f t="shared" si="11"/>
        <v>30479000</v>
      </c>
      <c r="T101" s="5"/>
      <c r="U101" s="5">
        <f t="shared" si="12"/>
        <v>30479000</v>
      </c>
      <c r="V101" s="5"/>
      <c r="W101" s="5">
        <f t="shared" si="13"/>
        <v>30479000</v>
      </c>
    </row>
    <row r="102" spans="7:23" ht="25.5">
      <c r="G102" s="19" t="s">
        <v>186</v>
      </c>
      <c r="H102" s="20" t="s">
        <v>187</v>
      </c>
      <c r="I102" s="21">
        <f>I103</f>
        <v>10713300</v>
      </c>
      <c r="J102" s="21"/>
      <c r="K102" s="5">
        <f t="shared" si="7"/>
        <v>10713300</v>
      </c>
      <c r="L102" s="5">
        <f>L103</f>
        <v>3577800</v>
      </c>
      <c r="M102" s="5">
        <f t="shared" si="8"/>
        <v>14291100</v>
      </c>
      <c r="N102" s="5">
        <f>N103</f>
        <v>15896645.72</v>
      </c>
      <c r="O102" s="5">
        <f t="shared" si="9"/>
        <v>30187745.72</v>
      </c>
      <c r="P102" s="5">
        <f>P103</f>
        <v>789000</v>
      </c>
      <c r="Q102" s="5">
        <f t="shared" si="10"/>
        <v>30976745.72</v>
      </c>
      <c r="R102" s="5">
        <f>R103</f>
        <v>0</v>
      </c>
      <c r="S102" s="5">
        <f t="shared" si="11"/>
        <v>30976745.72</v>
      </c>
      <c r="T102" s="5">
        <f>T103</f>
        <v>2000000</v>
      </c>
      <c r="U102" s="5">
        <f t="shared" si="12"/>
        <v>32976745.72</v>
      </c>
      <c r="V102" s="5">
        <f>V103</f>
        <v>2122000</v>
      </c>
      <c r="W102" s="5">
        <f t="shared" si="13"/>
        <v>35098745.72</v>
      </c>
    </row>
    <row r="103" spans="7:23" ht="25.5">
      <c r="G103" s="19" t="s">
        <v>188</v>
      </c>
      <c r="H103" s="22" t="s">
        <v>189</v>
      </c>
      <c r="I103" s="23">
        <v>10713300</v>
      </c>
      <c r="J103" s="23"/>
      <c r="K103" s="5">
        <f t="shared" si="7"/>
        <v>10713300</v>
      </c>
      <c r="L103" s="5">
        <v>3577800</v>
      </c>
      <c r="M103" s="5">
        <f t="shared" si="8"/>
        <v>14291100</v>
      </c>
      <c r="N103" s="5">
        <v>15896645.72</v>
      </c>
      <c r="O103" s="5">
        <f t="shared" si="9"/>
        <v>30187745.72</v>
      </c>
      <c r="P103" s="5">
        <v>789000</v>
      </c>
      <c r="Q103" s="5">
        <f t="shared" si="10"/>
        <v>30976745.72</v>
      </c>
      <c r="R103" s="5"/>
      <c r="S103" s="5">
        <f t="shared" si="11"/>
        <v>30976745.72</v>
      </c>
      <c r="T103" s="5">
        <v>2000000</v>
      </c>
      <c r="U103" s="5">
        <f t="shared" si="12"/>
        <v>32976745.72</v>
      </c>
      <c r="V103" s="5">
        <v>2122000</v>
      </c>
      <c r="W103" s="5">
        <f t="shared" si="13"/>
        <v>35098745.72</v>
      </c>
    </row>
    <row r="104" spans="7:23" ht="25.5">
      <c r="G104" s="17" t="s">
        <v>190</v>
      </c>
      <c r="H104" s="18" t="s">
        <v>191</v>
      </c>
      <c r="I104" s="24">
        <f>SUM(I105:I117)</f>
        <v>132270410.43</v>
      </c>
      <c r="J104" s="24">
        <f>SUM(J105:J117)</f>
        <v>106383</v>
      </c>
      <c r="K104" s="5">
        <f t="shared" si="7"/>
        <v>132376793.43</v>
      </c>
      <c r="L104" s="5"/>
      <c r="M104" s="5">
        <f t="shared" si="8"/>
        <v>132376793.43</v>
      </c>
      <c r="N104" s="5">
        <f>N105+N106+N107+N108+N109+N111+N112+N113+N114+N115+N116+N117</f>
        <v>4793990.6</v>
      </c>
      <c r="O104" s="5">
        <f t="shared" si="9"/>
        <v>137170784.03</v>
      </c>
      <c r="P104" s="5">
        <f>P105+P106+P107+P108+P109+P111+P112+P113+P114+P115+P116+P117</f>
        <v>9977476.78</v>
      </c>
      <c r="Q104" s="5">
        <f t="shared" si="10"/>
        <v>147148260.81</v>
      </c>
      <c r="R104" s="5">
        <f>R105+R106+R107+R108+R109+R111+R112+R113+R114+R115+R116+R117</f>
        <v>2100000</v>
      </c>
      <c r="S104" s="5">
        <f t="shared" si="11"/>
        <v>149248260.81</v>
      </c>
      <c r="T104" s="5">
        <f>T105+T106+T107+T108+T109+T111+T112+T113+T114+T115+T116+T117</f>
        <v>0</v>
      </c>
      <c r="U104" s="5">
        <f t="shared" si="12"/>
        <v>149248260.81</v>
      </c>
      <c r="V104" s="5">
        <f>V105+V106+V107+V108+V109+V111+V112+V113+V114+V115+V116+V117</f>
        <v>-684225.2500000001</v>
      </c>
      <c r="W104" s="5">
        <f t="shared" si="13"/>
        <v>148564035.56</v>
      </c>
    </row>
    <row r="105" spans="7:23" ht="25.5">
      <c r="G105" s="19" t="s">
        <v>255</v>
      </c>
      <c r="H105" s="20" t="s">
        <v>256</v>
      </c>
      <c r="I105" s="23">
        <v>57690845.6</v>
      </c>
      <c r="J105" s="23"/>
      <c r="K105" s="5">
        <f t="shared" si="7"/>
        <v>57690845.6</v>
      </c>
      <c r="L105" s="5"/>
      <c r="M105" s="5">
        <f t="shared" si="8"/>
        <v>57690845.6</v>
      </c>
      <c r="N105" s="5"/>
      <c r="O105" s="5">
        <f t="shared" si="9"/>
        <v>57690845.6</v>
      </c>
      <c r="P105" s="5"/>
      <c r="Q105" s="5">
        <f t="shared" si="10"/>
        <v>57690845.6</v>
      </c>
      <c r="R105" s="5"/>
      <c r="S105" s="5">
        <f t="shared" si="11"/>
        <v>57690845.6</v>
      </c>
      <c r="T105" s="5"/>
      <c r="U105" s="5">
        <f t="shared" si="12"/>
        <v>57690845.6</v>
      </c>
      <c r="V105" s="5"/>
      <c r="W105" s="5">
        <f t="shared" si="13"/>
        <v>57690845.6</v>
      </c>
    </row>
    <row r="106" spans="7:23" ht="63.75">
      <c r="G106" s="19" t="s">
        <v>236</v>
      </c>
      <c r="H106" s="20" t="s">
        <v>237</v>
      </c>
      <c r="I106" s="23">
        <v>9205025</v>
      </c>
      <c r="J106" s="23"/>
      <c r="K106" s="5">
        <f t="shared" si="7"/>
        <v>9205025</v>
      </c>
      <c r="L106" s="5"/>
      <c r="M106" s="5">
        <f t="shared" si="8"/>
        <v>9205025</v>
      </c>
      <c r="N106" s="5"/>
      <c r="O106" s="5">
        <f t="shared" si="9"/>
        <v>9205025</v>
      </c>
      <c r="P106" s="5"/>
      <c r="Q106" s="5">
        <f t="shared" si="10"/>
        <v>9205025</v>
      </c>
      <c r="R106" s="5"/>
      <c r="S106" s="5">
        <f t="shared" si="11"/>
        <v>9205025</v>
      </c>
      <c r="T106" s="5"/>
      <c r="U106" s="5">
        <f t="shared" si="12"/>
        <v>9205025</v>
      </c>
      <c r="V106" s="5">
        <v>-12852.6</v>
      </c>
      <c r="W106" s="5">
        <f t="shared" si="13"/>
        <v>9192172.4</v>
      </c>
    </row>
    <row r="107" spans="7:23" ht="63.75">
      <c r="G107" s="26" t="s">
        <v>192</v>
      </c>
      <c r="H107" s="27" t="s">
        <v>193</v>
      </c>
      <c r="I107" s="23">
        <v>10585136.85</v>
      </c>
      <c r="J107" s="23"/>
      <c r="K107" s="5">
        <f t="shared" si="7"/>
        <v>10585136.85</v>
      </c>
      <c r="L107" s="5"/>
      <c r="M107" s="5">
        <f t="shared" si="8"/>
        <v>10585136.85</v>
      </c>
      <c r="N107" s="5"/>
      <c r="O107" s="5">
        <f t="shared" si="9"/>
        <v>10585136.85</v>
      </c>
      <c r="P107" s="5"/>
      <c r="Q107" s="5">
        <f t="shared" si="10"/>
        <v>10585136.85</v>
      </c>
      <c r="R107" s="5"/>
      <c r="S107" s="5">
        <f t="shared" si="11"/>
        <v>10585136.85</v>
      </c>
      <c r="T107" s="5"/>
      <c r="U107" s="5">
        <f t="shared" si="12"/>
        <v>10585136.85</v>
      </c>
      <c r="V107" s="5"/>
      <c r="W107" s="5">
        <f t="shared" si="13"/>
        <v>10585136.85</v>
      </c>
    </row>
    <row r="108" spans="7:23" ht="51">
      <c r="G108" s="19" t="s">
        <v>194</v>
      </c>
      <c r="H108" s="20" t="s">
        <v>257</v>
      </c>
      <c r="I108" s="23">
        <v>5282190</v>
      </c>
      <c r="J108" s="23"/>
      <c r="K108" s="5">
        <f t="shared" si="7"/>
        <v>5282190</v>
      </c>
      <c r="L108" s="5"/>
      <c r="M108" s="5">
        <f t="shared" si="8"/>
        <v>5282190</v>
      </c>
      <c r="N108" s="5"/>
      <c r="O108" s="5">
        <f t="shared" si="9"/>
        <v>5282190</v>
      </c>
      <c r="P108" s="5"/>
      <c r="Q108" s="5">
        <f t="shared" si="10"/>
        <v>5282190</v>
      </c>
      <c r="R108" s="5"/>
      <c r="S108" s="5">
        <f t="shared" si="11"/>
        <v>5282190</v>
      </c>
      <c r="T108" s="5"/>
      <c r="U108" s="5">
        <f t="shared" si="12"/>
        <v>5282190</v>
      </c>
      <c r="V108" s="5"/>
      <c r="W108" s="5">
        <f t="shared" si="13"/>
        <v>5282190</v>
      </c>
    </row>
    <row r="109" spans="7:23" ht="63.75">
      <c r="G109" s="19" t="s">
        <v>195</v>
      </c>
      <c r="H109" s="25" t="s">
        <v>258</v>
      </c>
      <c r="I109" s="23">
        <v>410614.09</v>
      </c>
      <c r="J109" s="23"/>
      <c r="K109" s="5">
        <f t="shared" si="7"/>
        <v>410614.09</v>
      </c>
      <c r="L109" s="5"/>
      <c r="M109" s="5">
        <f t="shared" si="8"/>
        <v>410614.09</v>
      </c>
      <c r="N109" s="5"/>
      <c r="O109" s="5">
        <f t="shared" si="9"/>
        <v>410614.09</v>
      </c>
      <c r="P109" s="5"/>
      <c r="Q109" s="5">
        <f t="shared" si="10"/>
        <v>410614.09</v>
      </c>
      <c r="R109" s="5"/>
      <c r="S109" s="5">
        <f t="shared" si="11"/>
        <v>410614.09</v>
      </c>
      <c r="T109" s="5"/>
      <c r="U109" s="5">
        <f t="shared" si="12"/>
        <v>410614.09</v>
      </c>
      <c r="V109" s="5"/>
      <c r="W109" s="5">
        <f t="shared" si="13"/>
        <v>410614.09</v>
      </c>
    </row>
    <row r="110" spans="7:23" ht="25.5" hidden="1">
      <c r="G110" s="19" t="s">
        <v>259</v>
      </c>
      <c r="H110" s="25" t="s">
        <v>260</v>
      </c>
      <c r="I110" s="23"/>
      <c r="J110" s="23"/>
      <c r="K110" s="5">
        <f t="shared" si="7"/>
        <v>0</v>
      </c>
      <c r="L110" s="5"/>
      <c r="M110" s="5">
        <f t="shared" si="8"/>
        <v>0</v>
      </c>
      <c r="N110" s="5"/>
      <c r="O110" s="5">
        <f t="shared" si="9"/>
        <v>0</v>
      </c>
      <c r="P110" s="5"/>
      <c r="Q110" s="5">
        <f t="shared" si="10"/>
        <v>0</v>
      </c>
      <c r="R110" s="5"/>
      <c r="S110" s="5">
        <f t="shared" si="11"/>
        <v>0</v>
      </c>
      <c r="T110" s="5"/>
      <c r="U110" s="5">
        <f t="shared" si="12"/>
        <v>0</v>
      </c>
      <c r="V110" s="5"/>
      <c r="W110" s="5">
        <f t="shared" si="13"/>
        <v>0</v>
      </c>
    </row>
    <row r="111" spans="7:23" ht="51">
      <c r="G111" s="19" t="s">
        <v>261</v>
      </c>
      <c r="H111" s="25" t="s">
        <v>262</v>
      </c>
      <c r="I111" s="23">
        <v>15006596</v>
      </c>
      <c r="J111" s="23"/>
      <c r="K111" s="5">
        <f t="shared" si="7"/>
        <v>15006596</v>
      </c>
      <c r="L111" s="5"/>
      <c r="M111" s="5">
        <f t="shared" si="8"/>
        <v>15006596</v>
      </c>
      <c r="N111" s="5"/>
      <c r="O111" s="5">
        <f t="shared" si="9"/>
        <v>15006596</v>
      </c>
      <c r="P111" s="5"/>
      <c r="Q111" s="5">
        <f t="shared" si="10"/>
        <v>15006596</v>
      </c>
      <c r="R111" s="5"/>
      <c r="S111" s="5">
        <f t="shared" si="11"/>
        <v>15006596</v>
      </c>
      <c r="T111" s="5"/>
      <c r="U111" s="5">
        <f t="shared" si="12"/>
        <v>15006596</v>
      </c>
      <c r="V111" s="5">
        <v>-1172038.27</v>
      </c>
      <c r="W111" s="5">
        <f t="shared" si="13"/>
        <v>13834557.73</v>
      </c>
    </row>
    <row r="112" spans="7:23" ht="63.75">
      <c r="G112" s="19" t="s">
        <v>261</v>
      </c>
      <c r="H112" s="20" t="s">
        <v>263</v>
      </c>
      <c r="I112" s="23">
        <v>8393500</v>
      </c>
      <c r="J112" s="23"/>
      <c r="K112" s="5">
        <f t="shared" si="7"/>
        <v>8393500</v>
      </c>
      <c r="L112" s="5"/>
      <c r="M112" s="5">
        <f t="shared" si="8"/>
        <v>8393500</v>
      </c>
      <c r="N112" s="5"/>
      <c r="O112" s="5">
        <f t="shared" si="9"/>
        <v>8393500</v>
      </c>
      <c r="P112" s="5"/>
      <c r="Q112" s="5">
        <f t="shared" si="10"/>
        <v>8393500</v>
      </c>
      <c r="R112" s="5"/>
      <c r="S112" s="5">
        <f t="shared" si="11"/>
        <v>8393500</v>
      </c>
      <c r="T112" s="5"/>
      <c r="U112" s="5">
        <f t="shared" si="12"/>
        <v>8393500</v>
      </c>
      <c r="V112" s="5"/>
      <c r="W112" s="5">
        <f t="shared" si="13"/>
        <v>8393500</v>
      </c>
    </row>
    <row r="113" spans="7:23" ht="76.5">
      <c r="G113" s="19" t="s">
        <v>196</v>
      </c>
      <c r="H113" s="20" t="s">
        <v>264</v>
      </c>
      <c r="I113" s="23">
        <v>143404</v>
      </c>
      <c r="J113" s="23"/>
      <c r="K113" s="5">
        <f t="shared" si="7"/>
        <v>143404</v>
      </c>
      <c r="L113" s="5"/>
      <c r="M113" s="5">
        <f t="shared" si="8"/>
        <v>143404</v>
      </c>
      <c r="N113" s="5"/>
      <c r="O113" s="5">
        <f t="shared" si="9"/>
        <v>143404</v>
      </c>
      <c r="P113" s="5"/>
      <c r="Q113" s="5">
        <f t="shared" si="10"/>
        <v>143404</v>
      </c>
      <c r="R113" s="5"/>
      <c r="S113" s="5">
        <f t="shared" si="11"/>
        <v>143404</v>
      </c>
      <c r="T113" s="5"/>
      <c r="U113" s="5">
        <f t="shared" si="12"/>
        <v>143404</v>
      </c>
      <c r="V113" s="5"/>
      <c r="W113" s="5">
        <f t="shared" si="13"/>
        <v>143404</v>
      </c>
    </row>
    <row r="114" spans="7:23" ht="63.75">
      <c r="G114" s="19" t="s">
        <v>196</v>
      </c>
      <c r="H114" s="20" t="s">
        <v>265</v>
      </c>
      <c r="I114" s="23"/>
      <c r="J114" s="23">
        <v>106383</v>
      </c>
      <c r="K114" s="5">
        <f t="shared" si="7"/>
        <v>106383</v>
      </c>
      <c r="L114" s="5"/>
      <c r="M114" s="5">
        <f t="shared" si="8"/>
        <v>106383</v>
      </c>
      <c r="N114" s="5"/>
      <c r="O114" s="5">
        <f t="shared" si="9"/>
        <v>106383</v>
      </c>
      <c r="P114" s="5"/>
      <c r="Q114" s="5">
        <f t="shared" si="10"/>
        <v>106383</v>
      </c>
      <c r="R114" s="5"/>
      <c r="S114" s="5">
        <f t="shared" si="11"/>
        <v>106383</v>
      </c>
      <c r="T114" s="5"/>
      <c r="U114" s="5">
        <f t="shared" si="12"/>
        <v>106383</v>
      </c>
      <c r="V114" s="5"/>
      <c r="W114" s="5">
        <f t="shared" si="13"/>
        <v>106383</v>
      </c>
    </row>
    <row r="115" spans="7:23" ht="51">
      <c r="G115" s="19" t="s">
        <v>235</v>
      </c>
      <c r="H115" s="28" t="s">
        <v>266</v>
      </c>
      <c r="I115" s="23">
        <v>2616367</v>
      </c>
      <c r="J115" s="23"/>
      <c r="K115" s="5">
        <f t="shared" si="7"/>
        <v>2616367</v>
      </c>
      <c r="L115" s="5"/>
      <c r="M115" s="5">
        <f t="shared" si="8"/>
        <v>2616367</v>
      </c>
      <c r="N115" s="5"/>
      <c r="O115" s="5">
        <f t="shared" si="9"/>
        <v>2616367</v>
      </c>
      <c r="P115" s="5"/>
      <c r="Q115" s="5">
        <f t="shared" si="10"/>
        <v>2616367</v>
      </c>
      <c r="R115" s="5"/>
      <c r="S115" s="5">
        <f t="shared" si="11"/>
        <v>2616367</v>
      </c>
      <c r="T115" s="5"/>
      <c r="U115" s="5">
        <f t="shared" si="12"/>
        <v>2616367</v>
      </c>
      <c r="V115" s="5"/>
      <c r="W115" s="5">
        <f t="shared" si="13"/>
        <v>2616367</v>
      </c>
    </row>
    <row r="116" spans="7:23" ht="25.5">
      <c r="G116" s="19" t="s">
        <v>238</v>
      </c>
      <c r="H116" s="20" t="s">
        <v>239</v>
      </c>
      <c r="I116" s="23">
        <v>21415851.07</v>
      </c>
      <c r="J116" s="23"/>
      <c r="K116" s="5">
        <f t="shared" si="7"/>
        <v>21415851.07</v>
      </c>
      <c r="L116" s="5"/>
      <c r="M116" s="5">
        <f t="shared" si="8"/>
        <v>21415851.07</v>
      </c>
      <c r="N116" s="5"/>
      <c r="O116" s="5">
        <f t="shared" si="9"/>
        <v>21415851.07</v>
      </c>
      <c r="P116" s="5"/>
      <c r="Q116" s="5">
        <f t="shared" si="10"/>
        <v>21415851.07</v>
      </c>
      <c r="R116" s="5"/>
      <c r="S116" s="5">
        <f t="shared" si="11"/>
        <v>21415851.07</v>
      </c>
      <c r="T116" s="5"/>
      <c r="U116" s="5">
        <f t="shared" si="12"/>
        <v>21415851.07</v>
      </c>
      <c r="V116" s="5"/>
      <c r="W116" s="5">
        <f t="shared" si="13"/>
        <v>21415851.07</v>
      </c>
    </row>
    <row r="117" spans="7:23" ht="21" customHeight="1">
      <c r="G117" s="19" t="s">
        <v>197</v>
      </c>
      <c r="H117" s="25" t="s">
        <v>198</v>
      </c>
      <c r="I117" s="21">
        <f>I118+I119+I121+I122+I123+I124</f>
        <v>1520880.8199999998</v>
      </c>
      <c r="J117" s="21"/>
      <c r="K117" s="5">
        <f t="shared" si="7"/>
        <v>1520880.8199999998</v>
      </c>
      <c r="L117" s="5"/>
      <c r="M117" s="5">
        <f t="shared" si="8"/>
        <v>1520880.8199999998</v>
      </c>
      <c r="N117" s="5">
        <f>N124</f>
        <v>4793990.6</v>
      </c>
      <c r="O117" s="5">
        <f t="shared" si="9"/>
        <v>6314871.42</v>
      </c>
      <c r="P117" s="5">
        <f>P124</f>
        <v>9977476.78</v>
      </c>
      <c r="Q117" s="5">
        <f t="shared" si="10"/>
        <v>16292348.2</v>
      </c>
      <c r="R117" s="5">
        <f>R124+R125</f>
        <v>2100000</v>
      </c>
      <c r="S117" s="5">
        <f t="shared" si="11"/>
        <v>18392348.2</v>
      </c>
      <c r="T117" s="5">
        <f>T124+T125</f>
        <v>0</v>
      </c>
      <c r="U117" s="5">
        <f t="shared" si="12"/>
        <v>18392348.2</v>
      </c>
      <c r="V117" s="5">
        <f>V124+V125</f>
        <v>500665.62</v>
      </c>
      <c r="W117" s="5">
        <f t="shared" si="13"/>
        <v>18893013.82</v>
      </c>
    </row>
    <row r="118" spans="7:23" ht="51">
      <c r="G118" s="19" t="s">
        <v>197</v>
      </c>
      <c r="H118" s="28" t="s">
        <v>267</v>
      </c>
      <c r="I118" s="23">
        <v>624960</v>
      </c>
      <c r="J118" s="23"/>
      <c r="K118" s="5">
        <f t="shared" si="7"/>
        <v>624960</v>
      </c>
      <c r="L118" s="5"/>
      <c r="M118" s="5">
        <f t="shared" si="8"/>
        <v>624960</v>
      </c>
      <c r="N118" s="5"/>
      <c r="O118" s="5">
        <f t="shared" si="9"/>
        <v>624960</v>
      </c>
      <c r="P118" s="5"/>
      <c r="Q118" s="5">
        <f t="shared" si="10"/>
        <v>624960</v>
      </c>
      <c r="R118" s="5"/>
      <c r="S118" s="5">
        <f t="shared" si="11"/>
        <v>624960</v>
      </c>
      <c r="T118" s="5"/>
      <c r="U118" s="5">
        <f t="shared" si="12"/>
        <v>624960</v>
      </c>
      <c r="V118" s="5"/>
      <c r="W118" s="5">
        <f t="shared" si="13"/>
        <v>624960</v>
      </c>
    </row>
    <row r="119" spans="7:23" ht="12.75" hidden="1">
      <c r="G119" s="19"/>
      <c r="H119" s="28"/>
      <c r="I119" s="29"/>
      <c r="J119" s="29"/>
      <c r="K119" s="5">
        <f t="shared" si="7"/>
        <v>0</v>
      </c>
      <c r="L119" s="5"/>
      <c r="M119" s="5">
        <f t="shared" si="8"/>
        <v>0</v>
      </c>
      <c r="N119" s="5"/>
      <c r="O119" s="5">
        <f t="shared" si="9"/>
        <v>0</v>
      </c>
      <c r="P119" s="5"/>
      <c r="Q119" s="5">
        <f t="shared" si="10"/>
        <v>0</v>
      </c>
      <c r="R119" s="5"/>
      <c r="S119" s="5">
        <f t="shared" si="11"/>
        <v>0</v>
      </c>
      <c r="T119" s="5"/>
      <c r="U119" s="5">
        <f t="shared" si="12"/>
        <v>0</v>
      </c>
      <c r="V119" s="5"/>
      <c r="W119" s="5">
        <f t="shared" si="13"/>
        <v>0</v>
      </c>
    </row>
    <row r="120" spans="7:23" ht="12.75" hidden="1">
      <c r="G120" s="19"/>
      <c r="H120" s="28"/>
      <c r="I120" s="29"/>
      <c r="J120" s="29"/>
      <c r="K120" s="5">
        <f t="shared" si="7"/>
        <v>0</v>
      </c>
      <c r="L120" s="5"/>
      <c r="M120" s="5">
        <f t="shared" si="8"/>
        <v>0</v>
      </c>
      <c r="N120" s="5"/>
      <c r="O120" s="5">
        <f t="shared" si="9"/>
        <v>0</v>
      </c>
      <c r="P120" s="5"/>
      <c r="Q120" s="5">
        <f t="shared" si="10"/>
        <v>0</v>
      </c>
      <c r="R120" s="5"/>
      <c r="S120" s="5">
        <f t="shared" si="11"/>
        <v>0</v>
      </c>
      <c r="T120" s="5"/>
      <c r="U120" s="5">
        <f t="shared" si="12"/>
        <v>0</v>
      </c>
      <c r="V120" s="5"/>
      <c r="W120" s="5">
        <f t="shared" si="13"/>
        <v>0</v>
      </c>
    </row>
    <row r="121" spans="7:23" ht="38.25" hidden="1">
      <c r="G121" s="19" t="s">
        <v>197</v>
      </c>
      <c r="H121" s="37" t="s">
        <v>268</v>
      </c>
      <c r="I121" s="38"/>
      <c r="J121" s="38"/>
      <c r="K121" s="5">
        <f t="shared" si="7"/>
        <v>0</v>
      </c>
      <c r="L121" s="78"/>
      <c r="M121" s="5">
        <f t="shared" si="8"/>
        <v>0</v>
      </c>
      <c r="N121" s="78"/>
      <c r="O121" s="5">
        <f t="shared" si="9"/>
        <v>0</v>
      </c>
      <c r="P121" s="78"/>
      <c r="Q121" s="5">
        <f t="shared" si="10"/>
        <v>0</v>
      </c>
      <c r="R121" s="78"/>
      <c r="S121" s="5">
        <f t="shared" si="11"/>
        <v>0</v>
      </c>
      <c r="T121" s="78"/>
      <c r="U121" s="5">
        <f t="shared" si="12"/>
        <v>0</v>
      </c>
      <c r="V121" s="78"/>
      <c r="W121" s="5">
        <f t="shared" si="13"/>
        <v>0</v>
      </c>
    </row>
    <row r="122" spans="7:23" ht="63.75">
      <c r="G122" s="19" t="s">
        <v>197</v>
      </c>
      <c r="H122" s="28" t="s">
        <v>269</v>
      </c>
      <c r="I122" s="29">
        <v>327739</v>
      </c>
      <c r="J122" s="29"/>
      <c r="K122" s="5">
        <f t="shared" si="7"/>
        <v>327739</v>
      </c>
      <c r="L122" s="5"/>
      <c r="M122" s="5">
        <f t="shared" si="8"/>
        <v>327739</v>
      </c>
      <c r="N122" s="5"/>
      <c r="O122" s="5">
        <f t="shared" si="9"/>
        <v>327739</v>
      </c>
      <c r="P122" s="5"/>
      <c r="Q122" s="5">
        <f t="shared" si="10"/>
        <v>327739</v>
      </c>
      <c r="R122" s="5"/>
      <c r="S122" s="5">
        <f t="shared" si="11"/>
        <v>327739</v>
      </c>
      <c r="T122" s="5"/>
      <c r="U122" s="5">
        <f t="shared" si="12"/>
        <v>327739</v>
      </c>
      <c r="V122" s="5"/>
      <c r="W122" s="5">
        <f t="shared" si="13"/>
        <v>327739</v>
      </c>
    </row>
    <row r="123" spans="7:23" ht="51">
      <c r="G123" s="19" t="s">
        <v>197</v>
      </c>
      <c r="H123" s="28" t="s">
        <v>270</v>
      </c>
      <c r="I123" s="29">
        <v>568181.82</v>
      </c>
      <c r="J123" s="29"/>
      <c r="K123" s="5">
        <f t="shared" si="7"/>
        <v>568181.82</v>
      </c>
      <c r="L123" s="5"/>
      <c r="M123" s="5">
        <f t="shared" si="8"/>
        <v>568181.82</v>
      </c>
      <c r="N123" s="5"/>
      <c r="O123" s="5">
        <f t="shared" si="9"/>
        <v>568181.82</v>
      </c>
      <c r="P123" s="5"/>
      <c r="Q123" s="5">
        <f t="shared" si="10"/>
        <v>568181.82</v>
      </c>
      <c r="R123" s="5"/>
      <c r="S123" s="5">
        <f t="shared" si="11"/>
        <v>568181.82</v>
      </c>
      <c r="T123" s="5"/>
      <c r="U123" s="5">
        <f t="shared" si="12"/>
        <v>568181.82</v>
      </c>
      <c r="V123" s="5"/>
      <c r="W123" s="5">
        <f t="shared" si="13"/>
        <v>568181.82</v>
      </c>
    </row>
    <row r="124" spans="7:23" ht="25.5">
      <c r="G124" s="19" t="s">
        <v>197</v>
      </c>
      <c r="H124" s="20" t="s">
        <v>271</v>
      </c>
      <c r="I124" s="29"/>
      <c r="J124" s="29"/>
      <c r="K124" s="5">
        <f t="shared" si="7"/>
        <v>0</v>
      </c>
      <c r="L124" s="5"/>
      <c r="M124" s="5">
        <f t="shared" si="8"/>
        <v>0</v>
      </c>
      <c r="N124" s="5">
        <v>4793990.6</v>
      </c>
      <c r="O124" s="5">
        <f t="shared" si="9"/>
        <v>4793990.6</v>
      </c>
      <c r="P124" s="5">
        <v>9977476.78</v>
      </c>
      <c r="Q124" s="5">
        <f t="shared" si="10"/>
        <v>14771467.379999999</v>
      </c>
      <c r="R124" s="5"/>
      <c r="S124" s="5">
        <f t="shared" si="11"/>
        <v>14771467.379999999</v>
      </c>
      <c r="T124" s="5"/>
      <c r="U124" s="5">
        <f t="shared" si="12"/>
        <v>14771467.379999999</v>
      </c>
      <c r="V124" s="5">
        <v>500665.62</v>
      </c>
      <c r="W124" s="5">
        <f t="shared" si="13"/>
        <v>15272132.999999998</v>
      </c>
    </row>
    <row r="125" spans="7:23" ht="51">
      <c r="G125" s="19" t="s">
        <v>197</v>
      </c>
      <c r="H125" s="20" t="s">
        <v>272</v>
      </c>
      <c r="I125" s="29"/>
      <c r="J125" s="29"/>
      <c r="K125" s="5"/>
      <c r="L125" s="5"/>
      <c r="M125" s="5"/>
      <c r="N125" s="5"/>
      <c r="O125" s="5"/>
      <c r="P125" s="5"/>
      <c r="Q125" s="5"/>
      <c r="R125" s="5">
        <v>2100000</v>
      </c>
      <c r="S125" s="5">
        <f t="shared" si="11"/>
        <v>2100000</v>
      </c>
      <c r="T125" s="5"/>
      <c r="U125" s="5">
        <f t="shared" si="12"/>
        <v>2100000</v>
      </c>
      <c r="V125" s="5"/>
      <c r="W125" s="5">
        <f t="shared" si="13"/>
        <v>2100000</v>
      </c>
    </row>
    <row r="126" spans="7:23" ht="12.75">
      <c r="G126" s="17" t="s">
        <v>199</v>
      </c>
      <c r="H126" s="18" t="s">
        <v>200</v>
      </c>
      <c r="I126" s="16">
        <f>+I129+I131+I144+I150+I127+I146+I154</f>
        <v>306978660.5</v>
      </c>
      <c r="J126" s="16"/>
      <c r="K126" s="5">
        <f t="shared" si="7"/>
        <v>306978660.5</v>
      </c>
      <c r="L126" s="5"/>
      <c r="M126" s="5">
        <f t="shared" si="8"/>
        <v>306978660.5</v>
      </c>
      <c r="N126" s="5"/>
      <c r="O126" s="5">
        <f t="shared" si="9"/>
        <v>306978660.5</v>
      </c>
      <c r="P126" s="5">
        <f>P127+P131+P146</f>
        <v>43065000</v>
      </c>
      <c r="Q126" s="5">
        <f t="shared" si="10"/>
        <v>350043660.5</v>
      </c>
      <c r="R126" s="5">
        <f>R127+R131+R146</f>
        <v>1200</v>
      </c>
      <c r="S126" s="5">
        <f t="shared" si="11"/>
        <v>350044860.5</v>
      </c>
      <c r="T126" s="5">
        <f>T127+T131+T146</f>
        <v>0</v>
      </c>
      <c r="U126" s="5">
        <f t="shared" si="12"/>
        <v>350044860.5</v>
      </c>
      <c r="V126" s="5">
        <f>V127+V131+V146+V144+V143</f>
        <v>14089147.74</v>
      </c>
      <c r="W126" s="5">
        <f t="shared" si="13"/>
        <v>364134008.24</v>
      </c>
    </row>
    <row r="127" spans="7:23" ht="51">
      <c r="G127" s="30" t="s">
        <v>201</v>
      </c>
      <c r="H127" s="31" t="s">
        <v>273</v>
      </c>
      <c r="I127" s="32">
        <f>I128</f>
        <v>4315</v>
      </c>
      <c r="J127" s="32"/>
      <c r="K127" s="5">
        <f t="shared" si="7"/>
        <v>4315</v>
      </c>
      <c r="L127" s="5"/>
      <c r="M127" s="5">
        <f t="shared" si="8"/>
        <v>4315</v>
      </c>
      <c r="N127" s="5"/>
      <c r="O127" s="5">
        <f t="shared" si="9"/>
        <v>4315</v>
      </c>
      <c r="P127" s="5"/>
      <c r="Q127" s="5">
        <f t="shared" si="10"/>
        <v>4315</v>
      </c>
      <c r="R127" s="5"/>
      <c r="S127" s="5">
        <f t="shared" si="11"/>
        <v>4315</v>
      </c>
      <c r="T127" s="5"/>
      <c r="U127" s="5">
        <f t="shared" si="12"/>
        <v>4315</v>
      </c>
      <c r="V127" s="5"/>
      <c r="W127" s="5">
        <f t="shared" si="13"/>
        <v>4315</v>
      </c>
    </row>
    <row r="128" spans="7:23" ht="51">
      <c r="G128" s="30" t="s">
        <v>201</v>
      </c>
      <c r="H128" s="31" t="s">
        <v>274</v>
      </c>
      <c r="I128" s="32">
        <v>4315</v>
      </c>
      <c r="J128" s="32"/>
      <c r="K128" s="5">
        <f t="shared" si="7"/>
        <v>4315</v>
      </c>
      <c r="L128" s="5"/>
      <c r="M128" s="5">
        <f t="shared" si="8"/>
        <v>4315</v>
      </c>
      <c r="N128" s="5"/>
      <c r="O128" s="5">
        <f t="shared" si="9"/>
        <v>4315</v>
      </c>
      <c r="P128" s="5"/>
      <c r="Q128" s="5">
        <f t="shared" si="10"/>
        <v>4315</v>
      </c>
      <c r="R128" s="5"/>
      <c r="S128" s="5">
        <f t="shared" si="11"/>
        <v>4315</v>
      </c>
      <c r="T128" s="5"/>
      <c r="U128" s="5">
        <f t="shared" si="12"/>
        <v>4315</v>
      </c>
      <c r="V128" s="5"/>
      <c r="W128" s="5">
        <f t="shared" si="13"/>
        <v>4315</v>
      </c>
    </row>
    <row r="129" spans="7:23" ht="25.5" hidden="1">
      <c r="G129" s="19" t="s">
        <v>202</v>
      </c>
      <c r="H129" s="25" t="s">
        <v>203</v>
      </c>
      <c r="I129" s="23">
        <f>I130</f>
        <v>0</v>
      </c>
      <c r="J129" s="23"/>
      <c r="K129" s="5">
        <f t="shared" si="7"/>
        <v>0</v>
      </c>
      <c r="L129" s="5"/>
      <c r="M129" s="5">
        <f t="shared" si="8"/>
        <v>0</v>
      </c>
      <c r="N129" s="5"/>
      <c r="O129" s="5">
        <f t="shared" si="9"/>
        <v>0</v>
      </c>
      <c r="P129" s="5"/>
      <c r="Q129" s="5">
        <f t="shared" si="10"/>
        <v>0</v>
      </c>
      <c r="R129" s="5"/>
      <c r="S129" s="5">
        <f t="shared" si="11"/>
        <v>0</v>
      </c>
      <c r="T129" s="5"/>
      <c r="U129" s="5">
        <f t="shared" si="12"/>
        <v>0</v>
      </c>
      <c r="V129" s="5"/>
      <c r="W129" s="5">
        <f t="shared" si="13"/>
        <v>0</v>
      </c>
    </row>
    <row r="130" spans="7:23" ht="38.25" hidden="1">
      <c r="G130" s="19" t="s">
        <v>204</v>
      </c>
      <c r="H130" s="25" t="s">
        <v>205</v>
      </c>
      <c r="I130" s="23">
        <v>0</v>
      </c>
      <c r="J130" s="23"/>
      <c r="K130" s="5">
        <f t="shared" si="7"/>
        <v>0</v>
      </c>
      <c r="L130" s="5"/>
      <c r="M130" s="5">
        <f t="shared" si="8"/>
        <v>0</v>
      </c>
      <c r="N130" s="5"/>
      <c r="O130" s="5">
        <f t="shared" si="9"/>
        <v>0</v>
      </c>
      <c r="P130" s="5"/>
      <c r="Q130" s="5">
        <f t="shared" si="10"/>
        <v>0</v>
      </c>
      <c r="R130" s="5"/>
      <c r="S130" s="5">
        <f t="shared" si="11"/>
        <v>0</v>
      </c>
      <c r="T130" s="5"/>
      <c r="U130" s="5">
        <f t="shared" si="12"/>
        <v>0</v>
      </c>
      <c r="V130" s="5"/>
      <c r="W130" s="5">
        <f t="shared" si="13"/>
        <v>0</v>
      </c>
    </row>
    <row r="131" spans="7:23" ht="25.5">
      <c r="G131" s="17" t="s">
        <v>206</v>
      </c>
      <c r="H131" s="18" t="s">
        <v>207</v>
      </c>
      <c r="I131" s="16">
        <f>I132+I134+I135+I136+I137+I138+I139+I140+I142+I143+I141+I133</f>
        <v>284475748.5</v>
      </c>
      <c r="J131" s="16"/>
      <c r="K131" s="5">
        <f t="shared" si="7"/>
        <v>284475748.5</v>
      </c>
      <c r="L131" s="5"/>
      <c r="M131" s="5">
        <f t="shared" si="8"/>
        <v>284475748.5</v>
      </c>
      <c r="N131" s="5"/>
      <c r="O131" s="5">
        <f t="shared" si="9"/>
        <v>284475748.5</v>
      </c>
      <c r="P131" s="5"/>
      <c r="Q131" s="5">
        <f t="shared" si="10"/>
        <v>284475748.5</v>
      </c>
      <c r="R131" s="5">
        <f>R135</f>
        <v>1200</v>
      </c>
      <c r="S131" s="5">
        <f t="shared" si="11"/>
        <v>284476948.5</v>
      </c>
      <c r="T131" s="5">
        <f>T135</f>
        <v>0</v>
      </c>
      <c r="U131" s="5">
        <f t="shared" si="12"/>
        <v>284476948.5</v>
      </c>
      <c r="V131" s="5">
        <f>V135</f>
        <v>0</v>
      </c>
      <c r="W131" s="5">
        <f t="shared" si="13"/>
        <v>284476948.5</v>
      </c>
    </row>
    <row r="132" spans="7:23" ht="51">
      <c r="G132" s="19" t="s">
        <v>208</v>
      </c>
      <c r="H132" s="20" t="s">
        <v>275</v>
      </c>
      <c r="I132" s="23">
        <v>8490000</v>
      </c>
      <c r="J132" s="23"/>
      <c r="K132" s="5">
        <f t="shared" si="7"/>
        <v>8490000</v>
      </c>
      <c r="L132" s="5"/>
      <c r="M132" s="5">
        <f t="shared" si="8"/>
        <v>8490000</v>
      </c>
      <c r="N132" s="5"/>
      <c r="O132" s="5">
        <f t="shared" si="9"/>
        <v>8490000</v>
      </c>
      <c r="P132" s="5"/>
      <c r="Q132" s="5">
        <f t="shared" si="10"/>
        <v>8490000</v>
      </c>
      <c r="R132" s="5"/>
      <c r="S132" s="5">
        <f t="shared" si="11"/>
        <v>8490000</v>
      </c>
      <c r="T132" s="5"/>
      <c r="U132" s="5">
        <f t="shared" si="12"/>
        <v>8490000</v>
      </c>
      <c r="V132" s="5"/>
      <c r="W132" s="5">
        <f t="shared" si="13"/>
        <v>8490000</v>
      </c>
    </row>
    <row r="133" spans="7:23" ht="63.75">
      <c r="G133" s="79" t="s">
        <v>208</v>
      </c>
      <c r="H133" s="20" t="s">
        <v>276</v>
      </c>
      <c r="I133" s="23">
        <v>56165</v>
      </c>
      <c r="J133" s="23"/>
      <c r="K133" s="5">
        <f t="shared" si="7"/>
        <v>56165</v>
      </c>
      <c r="L133" s="5"/>
      <c r="M133" s="5">
        <f aca="true" t="shared" si="14" ref="M133:M169">K133+L133</f>
        <v>56165</v>
      </c>
      <c r="N133" s="5"/>
      <c r="O133" s="5">
        <f aca="true" t="shared" si="15" ref="O133:O169">M133+N133</f>
        <v>56165</v>
      </c>
      <c r="P133" s="5"/>
      <c r="Q133" s="5">
        <f aca="true" t="shared" si="16" ref="Q133:Q169">O133+P133</f>
        <v>56165</v>
      </c>
      <c r="R133" s="5"/>
      <c r="S133" s="5">
        <f aca="true" t="shared" si="17" ref="S133:S169">Q133+R133</f>
        <v>56165</v>
      </c>
      <c r="T133" s="5"/>
      <c r="U133" s="5">
        <f aca="true" t="shared" si="18" ref="U133:U169">S133+T133</f>
        <v>56165</v>
      </c>
      <c r="V133" s="5"/>
      <c r="W133" s="5">
        <f aca="true" t="shared" si="19" ref="W133:W169">U133+V133</f>
        <v>56165</v>
      </c>
    </row>
    <row r="134" spans="7:23" ht="25.5" hidden="1">
      <c r="G134" s="79" t="s">
        <v>277</v>
      </c>
      <c r="H134" s="20" t="s">
        <v>209</v>
      </c>
      <c r="I134" s="23"/>
      <c r="J134" s="23"/>
      <c r="K134" s="5">
        <f aca="true" t="shared" si="20" ref="K134:K169">I134+J134</f>
        <v>0</v>
      </c>
      <c r="L134" s="5"/>
      <c r="M134" s="5">
        <f t="shared" si="14"/>
        <v>0</v>
      </c>
      <c r="N134" s="5"/>
      <c r="O134" s="5">
        <f t="shared" si="15"/>
        <v>0</v>
      </c>
      <c r="P134" s="5"/>
      <c r="Q134" s="5">
        <f t="shared" si="16"/>
        <v>0</v>
      </c>
      <c r="R134" s="5"/>
      <c r="S134" s="5">
        <f t="shared" si="17"/>
        <v>0</v>
      </c>
      <c r="T134" s="5"/>
      <c r="U134" s="5">
        <f t="shared" si="18"/>
        <v>0</v>
      </c>
      <c r="V134" s="5"/>
      <c r="W134" s="5">
        <f t="shared" si="19"/>
        <v>0</v>
      </c>
    </row>
    <row r="135" spans="7:23" ht="63.75">
      <c r="G135" s="19" t="s">
        <v>208</v>
      </c>
      <c r="H135" s="20" t="s">
        <v>278</v>
      </c>
      <c r="I135" s="23">
        <v>162000</v>
      </c>
      <c r="J135" s="23"/>
      <c r="K135" s="5">
        <f t="shared" si="20"/>
        <v>162000</v>
      </c>
      <c r="L135" s="5"/>
      <c r="M135" s="5">
        <f t="shared" si="14"/>
        <v>162000</v>
      </c>
      <c r="N135" s="5"/>
      <c r="O135" s="5">
        <f t="shared" si="15"/>
        <v>162000</v>
      </c>
      <c r="P135" s="5"/>
      <c r="Q135" s="5">
        <f t="shared" si="16"/>
        <v>162000</v>
      </c>
      <c r="R135" s="5">
        <v>1200</v>
      </c>
      <c r="S135" s="5">
        <f t="shared" si="17"/>
        <v>163200</v>
      </c>
      <c r="T135" s="5"/>
      <c r="U135" s="5">
        <f t="shared" si="18"/>
        <v>163200</v>
      </c>
      <c r="V135" s="5"/>
      <c r="W135" s="5">
        <f t="shared" si="19"/>
        <v>163200</v>
      </c>
    </row>
    <row r="136" spans="7:23" ht="89.25">
      <c r="G136" s="19" t="s">
        <v>208</v>
      </c>
      <c r="H136" s="20" t="s">
        <v>279</v>
      </c>
      <c r="I136" s="23">
        <v>1404333</v>
      </c>
      <c r="J136" s="23"/>
      <c r="K136" s="5">
        <f t="shared" si="20"/>
        <v>1404333</v>
      </c>
      <c r="L136" s="5"/>
      <c r="M136" s="5">
        <f t="shared" si="14"/>
        <v>1404333</v>
      </c>
      <c r="N136" s="5"/>
      <c r="O136" s="5">
        <f t="shared" si="15"/>
        <v>1404333</v>
      </c>
      <c r="P136" s="5"/>
      <c r="Q136" s="5">
        <f t="shared" si="16"/>
        <v>1404333</v>
      </c>
      <c r="R136" s="5"/>
      <c r="S136" s="5">
        <f t="shared" si="17"/>
        <v>1404333</v>
      </c>
      <c r="T136" s="5"/>
      <c r="U136" s="5">
        <f t="shared" si="18"/>
        <v>1404333</v>
      </c>
      <c r="V136" s="5"/>
      <c r="W136" s="5">
        <f t="shared" si="19"/>
        <v>1404333</v>
      </c>
    </row>
    <row r="137" spans="7:23" ht="38.25">
      <c r="G137" s="19" t="s">
        <v>210</v>
      </c>
      <c r="H137" s="20" t="s">
        <v>280</v>
      </c>
      <c r="I137" s="23">
        <v>1123306</v>
      </c>
      <c r="J137" s="23"/>
      <c r="K137" s="5">
        <f t="shared" si="20"/>
        <v>1123306</v>
      </c>
      <c r="L137" s="5"/>
      <c r="M137" s="5">
        <f t="shared" si="14"/>
        <v>1123306</v>
      </c>
      <c r="N137" s="5"/>
      <c r="O137" s="5">
        <f t="shared" si="15"/>
        <v>1123306</v>
      </c>
      <c r="P137" s="5"/>
      <c r="Q137" s="5">
        <f t="shared" si="16"/>
        <v>1123306</v>
      </c>
      <c r="R137" s="5"/>
      <c r="S137" s="5">
        <f t="shared" si="17"/>
        <v>1123306</v>
      </c>
      <c r="T137" s="5"/>
      <c r="U137" s="5">
        <f t="shared" si="18"/>
        <v>1123306</v>
      </c>
      <c r="V137" s="5"/>
      <c r="W137" s="5">
        <f t="shared" si="19"/>
        <v>1123306</v>
      </c>
    </row>
    <row r="138" spans="7:23" ht="51">
      <c r="G138" s="19" t="s">
        <v>208</v>
      </c>
      <c r="H138" s="20" t="s">
        <v>281</v>
      </c>
      <c r="I138" s="23">
        <v>280827</v>
      </c>
      <c r="J138" s="23"/>
      <c r="K138" s="5">
        <f t="shared" si="20"/>
        <v>280827</v>
      </c>
      <c r="L138" s="5"/>
      <c r="M138" s="5">
        <f t="shared" si="14"/>
        <v>280827</v>
      </c>
      <c r="N138" s="5"/>
      <c r="O138" s="5">
        <f t="shared" si="15"/>
        <v>280827</v>
      </c>
      <c r="P138" s="5"/>
      <c r="Q138" s="5">
        <f t="shared" si="16"/>
        <v>280827</v>
      </c>
      <c r="R138" s="5"/>
      <c r="S138" s="5">
        <f t="shared" si="17"/>
        <v>280827</v>
      </c>
      <c r="T138" s="5"/>
      <c r="U138" s="5">
        <f t="shared" si="18"/>
        <v>280827</v>
      </c>
      <c r="V138" s="5"/>
      <c r="W138" s="5">
        <f t="shared" si="19"/>
        <v>280827</v>
      </c>
    </row>
    <row r="139" spans="7:23" ht="38.25">
      <c r="G139" s="19" t="s">
        <v>208</v>
      </c>
      <c r="H139" s="20" t="s">
        <v>282</v>
      </c>
      <c r="I139" s="23">
        <v>79600</v>
      </c>
      <c r="J139" s="23"/>
      <c r="K139" s="5">
        <f t="shared" si="20"/>
        <v>79600</v>
      </c>
      <c r="L139" s="5"/>
      <c r="M139" s="5">
        <f t="shared" si="14"/>
        <v>79600</v>
      </c>
      <c r="N139" s="5"/>
      <c r="O139" s="5">
        <f t="shared" si="15"/>
        <v>79600</v>
      </c>
      <c r="P139" s="5"/>
      <c r="Q139" s="5">
        <f t="shared" si="16"/>
        <v>79600</v>
      </c>
      <c r="R139" s="5"/>
      <c r="S139" s="5">
        <f t="shared" si="17"/>
        <v>79600</v>
      </c>
      <c r="T139" s="5"/>
      <c r="U139" s="5">
        <f t="shared" si="18"/>
        <v>79600</v>
      </c>
      <c r="V139" s="5"/>
      <c r="W139" s="5">
        <f t="shared" si="19"/>
        <v>79600</v>
      </c>
    </row>
    <row r="140" spans="7:23" ht="25.5">
      <c r="G140" s="19" t="s">
        <v>208</v>
      </c>
      <c r="H140" s="20" t="s">
        <v>241</v>
      </c>
      <c r="I140" s="21">
        <f>9034900-1123306</f>
        <v>7911594</v>
      </c>
      <c r="J140" s="21"/>
      <c r="K140" s="5">
        <f t="shared" si="20"/>
        <v>7911594</v>
      </c>
      <c r="L140" s="5"/>
      <c r="M140" s="5">
        <f t="shared" si="14"/>
        <v>7911594</v>
      </c>
      <c r="N140" s="5"/>
      <c r="O140" s="5">
        <f t="shared" si="15"/>
        <v>7911594</v>
      </c>
      <c r="P140" s="5"/>
      <c r="Q140" s="5">
        <f t="shared" si="16"/>
        <v>7911594</v>
      </c>
      <c r="R140" s="5"/>
      <c r="S140" s="5">
        <f t="shared" si="17"/>
        <v>7911594</v>
      </c>
      <c r="T140" s="5"/>
      <c r="U140" s="5">
        <f t="shared" si="18"/>
        <v>7911594</v>
      </c>
      <c r="V140" s="5"/>
      <c r="W140" s="5">
        <f t="shared" si="19"/>
        <v>7911594</v>
      </c>
    </row>
    <row r="141" spans="7:23" ht="114.75">
      <c r="G141" s="19" t="s">
        <v>208</v>
      </c>
      <c r="H141" s="20" t="s">
        <v>283</v>
      </c>
      <c r="I141" s="23">
        <v>617834.5</v>
      </c>
      <c r="J141" s="23"/>
      <c r="K141" s="5">
        <f t="shared" si="20"/>
        <v>617834.5</v>
      </c>
      <c r="L141" s="5"/>
      <c r="M141" s="5">
        <f t="shared" si="14"/>
        <v>617834.5</v>
      </c>
      <c r="N141" s="5"/>
      <c r="O141" s="5">
        <f t="shared" si="15"/>
        <v>617834.5</v>
      </c>
      <c r="P141" s="5"/>
      <c r="Q141" s="5">
        <f t="shared" si="16"/>
        <v>617834.5</v>
      </c>
      <c r="R141" s="5"/>
      <c r="S141" s="5">
        <f t="shared" si="17"/>
        <v>617834.5</v>
      </c>
      <c r="T141" s="5"/>
      <c r="U141" s="5">
        <f t="shared" si="18"/>
        <v>617834.5</v>
      </c>
      <c r="V141" s="5"/>
      <c r="W141" s="5">
        <f t="shared" si="19"/>
        <v>617834.5</v>
      </c>
    </row>
    <row r="142" spans="7:23" ht="38.25">
      <c r="G142" s="19" t="s">
        <v>208</v>
      </c>
      <c r="H142" s="20" t="s">
        <v>284</v>
      </c>
      <c r="I142" s="23">
        <v>81611340</v>
      </c>
      <c r="J142" s="23"/>
      <c r="K142" s="5">
        <f t="shared" si="20"/>
        <v>81611340</v>
      </c>
      <c r="L142" s="5"/>
      <c r="M142" s="5">
        <f t="shared" si="14"/>
        <v>81611340</v>
      </c>
      <c r="N142" s="5"/>
      <c r="O142" s="5">
        <f t="shared" si="15"/>
        <v>81611340</v>
      </c>
      <c r="P142" s="5"/>
      <c r="Q142" s="5">
        <f t="shared" si="16"/>
        <v>81611340</v>
      </c>
      <c r="R142" s="5"/>
      <c r="S142" s="5">
        <f t="shared" si="17"/>
        <v>81611340</v>
      </c>
      <c r="T142" s="5"/>
      <c r="U142" s="5">
        <f t="shared" si="18"/>
        <v>81611340</v>
      </c>
      <c r="V142" s="5"/>
      <c r="W142" s="5">
        <f t="shared" si="19"/>
        <v>81611340</v>
      </c>
    </row>
    <row r="143" spans="7:23" ht="63.75">
      <c r="G143" s="19" t="s">
        <v>208</v>
      </c>
      <c r="H143" s="20" t="s">
        <v>285</v>
      </c>
      <c r="I143" s="23">
        <v>182738749</v>
      </c>
      <c r="J143" s="23"/>
      <c r="K143" s="5">
        <f t="shared" si="20"/>
        <v>182738749</v>
      </c>
      <c r="L143" s="5"/>
      <c r="M143" s="5">
        <f t="shared" si="14"/>
        <v>182738749</v>
      </c>
      <c r="N143" s="5"/>
      <c r="O143" s="5">
        <f t="shared" si="15"/>
        <v>182738749</v>
      </c>
      <c r="P143" s="5"/>
      <c r="Q143" s="5">
        <f t="shared" si="16"/>
        <v>182738749</v>
      </c>
      <c r="R143" s="5"/>
      <c r="S143" s="5">
        <f t="shared" si="17"/>
        <v>182738749</v>
      </c>
      <c r="T143" s="5"/>
      <c r="U143" s="5">
        <f t="shared" si="18"/>
        <v>182738749</v>
      </c>
      <c r="V143" s="5">
        <v>16094880</v>
      </c>
      <c r="W143" s="5">
        <f t="shared" si="19"/>
        <v>198833629</v>
      </c>
    </row>
    <row r="144" spans="7:23" ht="38.25">
      <c r="G144" s="19" t="s">
        <v>211</v>
      </c>
      <c r="H144" s="25" t="s">
        <v>212</v>
      </c>
      <c r="I144" s="23">
        <f>I145</f>
        <v>2846834</v>
      </c>
      <c r="J144" s="23"/>
      <c r="K144" s="5">
        <f t="shared" si="20"/>
        <v>2846834</v>
      </c>
      <c r="L144" s="5"/>
      <c r="M144" s="5">
        <f t="shared" si="14"/>
        <v>2846834</v>
      </c>
      <c r="N144" s="5"/>
      <c r="O144" s="5">
        <f t="shared" si="15"/>
        <v>2846834</v>
      </c>
      <c r="P144" s="5"/>
      <c r="Q144" s="5">
        <f t="shared" si="16"/>
        <v>2846834</v>
      </c>
      <c r="R144" s="5"/>
      <c r="S144" s="5">
        <f t="shared" si="17"/>
        <v>2846834</v>
      </c>
      <c r="T144" s="5"/>
      <c r="U144" s="5">
        <f t="shared" si="18"/>
        <v>2846834</v>
      </c>
      <c r="V144" s="5">
        <f>V145</f>
        <v>-1224140</v>
      </c>
      <c r="W144" s="5">
        <f t="shared" si="19"/>
        <v>1622694</v>
      </c>
    </row>
    <row r="145" spans="7:23" ht="51">
      <c r="G145" s="19" t="s">
        <v>213</v>
      </c>
      <c r="H145" s="25" t="s">
        <v>214</v>
      </c>
      <c r="I145" s="23">
        <v>2846834</v>
      </c>
      <c r="J145" s="23"/>
      <c r="K145" s="5">
        <f t="shared" si="20"/>
        <v>2846834</v>
      </c>
      <c r="L145" s="5"/>
      <c r="M145" s="5">
        <f t="shared" si="14"/>
        <v>2846834</v>
      </c>
      <c r="N145" s="5"/>
      <c r="O145" s="5">
        <f t="shared" si="15"/>
        <v>2846834</v>
      </c>
      <c r="P145" s="5"/>
      <c r="Q145" s="5">
        <f t="shared" si="16"/>
        <v>2846834</v>
      </c>
      <c r="R145" s="5"/>
      <c r="S145" s="5">
        <f t="shared" si="17"/>
        <v>2846834</v>
      </c>
      <c r="T145" s="5"/>
      <c r="U145" s="5">
        <f t="shared" si="18"/>
        <v>2846834</v>
      </c>
      <c r="V145" s="5">
        <v>-1224140</v>
      </c>
      <c r="W145" s="5">
        <f t="shared" si="19"/>
        <v>1622694</v>
      </c>
    </row>
    <row r="146" spans="7:23" ht="51">
      <c r="G146" s="19" t="s">
        <v>215</v>
      </c>
      <c r="H146" s="25" t="s">
        <v>286</v>
      </c>
      <c r="I146" s="21">
        <f>I147</f>
        <v>16913952</v>
      </c>
      <c r="J146" s="21"/>
      <c r="K146" s="5">
        <f t="shared" si="20"/>
        <v>16913952</v>
      </c>
      <c r="L146" s="5"/>
      <c r="M146" s="5">
        <f t="shared" si="14"/>
        <v>16913952</v>
      </c>
      <c r="N146" s="5"/>
      <c r="O146" s="5">
        <f t="shared" si="15"/>
        <v>16913952</v>
      </c>
      <c r="P146" s="5">
        <f>P147</f>
        <v>43065000</v>
      </c>
      <c r="Q146" s="5">
        <f t="shared" si="16"/>
        <v>59978952</v>
      </c>
      <c r="R146" s="5">
        <f>R147</f>
        <v>0</v>
      </c>
      <c r="S146" s="5">
        <f t="shared" si="17"/>
        <v>59978952</v>
      </c>
      <c r="T146" s="5">
        <f>T147</f>
        <v>0</v>
      </c>
      <c r="U146" s="5">
        <f t="shared" si="18"/>
        <v>59978952</v>
      </c>
      <c r="V146" s="5">
        <f>V147</f>
        <v>-781592.26</v>
      </c>
      <c r="W146" s="5">
        <f t="shared" si="19"/>
        <v>59197359.74</v>
      </c>
    </row>
    <row r="147" spans="7:23" ht="51">
      <c r="G147" s="19" t="s">
        <v>216</v>
      </c>
      <c r="H147" s="25" t="s">
        <v>217</v>
      </c>
      <c r="I147" s="21">
        <v>16913952</v>
      </c>
      <c r="J147" s="21"/>
      <c r="K147" s="5">
        <f t="shared" si="20"/>
        <v>16913952</v>
      </c>
      <c r="L147" s="5"/>
      <c r="M147" s="5">
        <f t="shared" si="14"/>
        <v>16913952</v>
      </c>
      <c r="N147" s="5"/>
      <c r="O147" s="5">
        <f t="shared" si="15"/>
        <v>16913952</v>
      </c>
      <c r="P147" s="5">
        <v>43065000</v>
      </c>
      <c r="Q147" s="5">
        <f t="shared" si="16"/>
        <v>59978952</v>
      </c>
      <c r="R147" s="5"/>
      <c r="S147" s="5">
        <f t="shared" si="17"/>
        <v>59978952</v>
      </c>
      <c r="T147" s="5"/>
      <c r="U147" s="5">
        <f t="shared" si="18"/>
        <v>59978952</v>
      </c>
      <c r="V147" s="5">
        <v>-781592.26</v>
      </c>
      <c r="W147" s="5">
        <f t="shared" si="19"/>
        <v>59197359.74</v>
      </c>
    </row>
    <row r="148" spans="7:23" ht="38.25" hidden="1">
      <c r="G148" s="19" t="s">
        <v>218</v>
      </c>
      <c r="H148" s="25" t="s">
        <v>219</v>
      </c>
      <c r="I148" s="21"/>
      <c r="J148" s="21"/>
      <c r="K148" s="5">
        <f t="shared" si="20"/>
        <v>0</v>
      </c>
      <c r="L148" s="5"/>
      <c r="M148" s="5">
        <f t="shared" si="14"/>
        <v>0</v>
      </c>
      <c r="N148" s="5"/>
      <c r="O148" s="5">
        <f t="shared" si="15"/>
        <v>0</v>
      </c>
      <c r="P148" s="5"/>
      <c r="Q148" s="5">
        <f t="shared" si="16"/>
        <v>0</v>
      </c>
      <c r="R148" s="5"/>
      <c r="S148" s="5">
        <f t="shared" si="17"/>
        <v>0</v>
      </c>
      <c r="T148" s="5"/>
      <c r="U148" s="5">
        <f t="shared" si="18"/>
        <v>0</v>
      </c>
      <c r="V148" s="5"/>
      <c r="W148" s="5">
        <f t="shared" si="19"/>
        <v>0</v>
      </c>
    </row>
    <row r="149" spans="7:23" ht="38.25" hidden="1">
      <c r="G149" s="19" t="s">
        <v>220</v>
      </c>
      <c r="H149" s="25" t="s">
        <v>221</v>
      </c>
      <c r="I149" s="21"/>
      <c r="J149" s="21"/>
      <c r="K149" s="5">
        <f t="shared" si="20"/>
        <v>0</v>
      </c>
      <c r="L149" s="5"/>
      <c r="M149" s="5">
        <f t="shared" si="14"/>
        <v>0</v>
      </c>
      <c r="N149" s="5"/>
      <c r="O149" s="5">
        <f t="shared" si="15"/>
        <v>0</v>
      </c>
      <c r="P149" s="5"/>
      <c r="Q149" s="5">
        <f t="shared" si="16"/>
        <v>0</v>
      </c>
      <c r="R149" s="5"/>
      <c r="S149" s="5">
        <f t="shared" si="17"/>
        <v>0</v>
      </c>
      <c r="T149" s="5"/>
      <c r="U149" s="5">
        <f t="shared" si="18"/>
        <v>0</v>
      </c>
      <c r="V149" s="5"/>
      <c r="W149" s="5">
        <f t="shared" si="19"/>
        <v>0</v>
      </c>
    </row>
    <row r="150" spans="7:23" ht="12.75" hidden="1">
      <c r="G150" s="33" t="s">
        <v>287</v>
      </c>
      <c r="H150" s="15" t="s">
        <v>288</v>
      </c>
      <c r="I150" s="21"/>
      <c r="J150" s="21"/>
      <c r="K150" s="5">
        <f t="shared" si="20"/>
        <v>0</v>
      </c>
      <c r="L150" s="5"/>
      <c r="M150" s="5">
        <f t="shared" si="14"/>
        <v>0</v>
      </c>
      <c r="N150" s="5"/>
      <c r="O150" s="5">
        <f t="shared" si="15"/>
        <v>0</v>
      </c>
      <c r="P150" s="5"/>
      <c r="Q150" s="5">
        <f t="shared" si="16"/>
        <v>0</v>
      </c>
      <c r="R150" s="5"/>
      <c r="S150" s="5">
        <f t="shared" si="17"/>
        <v>0</v>
      </c>
      <c r="T150" s="5"/>
      <c r="U150" s="5">
        <f t="shared" si="18"/>
        <v>0</v>
      </c>
      <c r="V150" s="5"/>
      <c r="W150" s="5">
        <f t="shared" si="19"/>
        <v>0</v>
      </c>
    </row>
    <row r="151" spans="7:23" ht="12.75" hidden="1">
      <c r="G151" s="33" t="s">
        <v>222</v>
      </c>
      <c r="H151" s="20" t="s">
        <v>289</v>
      </c>
      <c r="I151" s="21"/>
      <c r="J151" s="21"/>
      <c r="K151" s="5">
        <f t="shared" si="20"/>
        <v>0</v>
      </c>
      <c r="L151" s="5"/>
      <c r="M151" s="5">
        <f t="shared" si="14"/>
        <v>0</v>
      </c>
      <c r="N151" s="5"/>
      <c r="O151" s="5">
        <f t="shared" si="15"/>
        <v>0</v>
      </c>
      <c r="P151" s="5"/>
      <c r="Q151" s="5">
        <f t="shared" si="16"/>
        <v>0</v>
      </c>
      <c r="R151" s="5"/>
      <c r="S151" s="5">
        <f t="shared" si="17"/>
        <v>0</v>
      </c>
      <c r="T151" s="5"/>
      <c r="U151" s="5">
        <f t="shared" si="18"/>
        <v>0</v>
      </c>
      <c r="V151" s="5"/>
      <c r="W151" s="5">
        <f t="shared" si="19"/>
        <v>0</v>
      </c>
    </row>
    <row r="152" spans="7:23" ht="38.25" hidden="1">
      <c r="G152" s="33" t="s">
        <v>222</v>
      </c>
      <c r="H152" s="20" t="s">
        <v>290</v>
      </c>
      <c r="I152" s="23">
        <v>0</v>
      </c>
      <c r="J152" s="23"/>
      <c r="K152" s="5">
        <f t="shared" si="20"/>
        <v>0</v>
      </c>
      <c r="L152" s="5"/>
      <c r="M152" s="5">
        <f t="shared" si="14"/>
        <v>0</v>
      </c>
      <c r="N152" s="5"/>
      <c r="O152" s="5">
        <f t="shared" si="15"/>
        <v>0</v>
      </c>
      <c r="P152" s="5"/>
      <c r="Q152" s="5">
        <f t="shared" si="16"/>
        <v>0</v>
      </c>
      <c r="R152" s="5"/>
      <c r="S152" s="5">
        <f t="shared" si="17"/>
        <v>0</v>
      </c>
      <c r="T152" s="5"/>
      <c r="U152" s="5">
        <f t="shared" si="18"/>
        <v>0</v>
      </c>
      <c r="V152" s="5"/>
      <c r="W152" s="5">
        <f t="shared" si="19"/>
        <v>0</v>
      </c>
    </row>
    <row r="153" spans="7:23" ht="63.75" hidden="1">
      <c r="G153" s="33" t="s">
        <v>223</v>
      </c>
      <c r="H153" s="20" t="s">
        <v>291</v>
      </c>
      <c r="I153" s="23">
        <v>0</v>
      </c>
      <c r="J153" s="23"/>
      <c r="K153" s="5">
        <f t="shared" si="20"/>
        <v>0</v>
      </c>
      <c r="L153" s="5"/>
      <c r="M153" s="5">
        <f t="shared" si="14"/>
        <v>0</v>
      </c>
      <c r="N153" s="5"/>
      <c r="O153" s="5">
        <f t="shared" si="15"/>
        <v>0</v>
      </c>
      <c r="P153" s="5"/>
      <c r="Q153" s="5">
        <f t="shared" si="16"/>
        <v>0</v>
      </c>
      <c r="R153" s="5"/>
      <c r="S153" s="5">
        <f t="shared" si="17"/>
        <v>0</v>
      </c>
      <c r="T153" s="5"/>
      <c r="U153" s="5">
        <f t="shared" si="18"/>
        <v>0</v>
      </c>
      <c r="V153" s="5"/>
      <c r="W153" s="5">
        <f t="shared" si="19"/>
        <v>0</v>
      </c>
    </row>
    <row r="154" spans="7:23" ht="18.75" customHeight="1">
      <c r="G154" s="14" t="s">
        <v>178</v>
      </c>
      <c r="H154" s="15" t="s">
        <v>224</v>
      </c>
      <c r="I154" s="16">
        <f>I155</f>
        <v>2737811</v>
      </c>
      <c r="J154" s="16"/>
      <c r="K154" s="5">
        <f t="shared" si="20"/>
        <v>2737811</v>
      </c>
      <c r="L154" s="5"/>
      <c r="M154" s="5">
        <f t="shared" si="14"/>
        <v>2737811</v>
      </c>
      <c r="N154" s="5"/>
      <c r="O154" s="5">
        <f t="shared" si="15"/>
        <v>2737811</v>
      </c>
      <c r="P154" s="5"/>
      <c r="Q154" s="5">
        <f t="shared" si="16"/>
        <v>2737811</v>
      </c>
      <c r="R154" s="5"/>
      <c r="S154" s="5">
        <f t="shared" si="17"/>
        <v>2737811</v>
      </c>
      <c r="T154" s="5"/>
      <c r="U154" s="5">
        <f t="shared" si="18"/>
        <v>2737811</v>
      </c>
      <c r="V154" s="5"/>
      <c r="W154" s="5">
        <f t="shared" si="19"/>
        <v>2737811</v>
      </c>
    </row>
    <row r="155" spans="7:23" ht="18.75" customHeight="1">
      <c r="G155" s="17" t="s">
        <v>199</v>
      </c>
      <c r="H155" s="18" t="s">
        <v>200</v>
      </c>
      <c r="I155" s="16">
        <f>I158+I156+I157+I148</f>
        <v>2737811</v>
      </c>
      <c r="J155" s="16"/>
      <c r="K155" s="5">
        <f t="shared" si="20"/>
        <v>2737811</v>
      </c>
      <c r="L155" s="5"/>
      <c r="M155" s="5">
        <f t="shared" si="14"/>
        <v>2737811</v>
      </c>
      <c r="N155" s="5"/>
      <c r="O155" s="5">
        <f t="shared" si="15"/>
        <v>2737811</v>
      </c>
      <c r="P155" s="5"/>
      <c r="Q155" s="5">
        <f t="shared" si="16"/>
        <v>2737811</v>
      </c>
      <c r="R155" s="5"/>
      <c r="S155" s="5">
        <f t="shared" si="17"/>
        <v>2737811</v>
      </c>
      <c r="T155" s="5"/>
      <c r="U155" s="5">
        <f t="shared" si="18"/>
        <v>2737811</v>
      </c>
      <c r="V155" s="5"/>
      <c r="W155" s="5">
        <f t="shared" si="19"/>
        <v>2737811</v>
      </c>
    </row>
    <row r="156" spans="7:23" ht="25.5">
      <c r="G156" s="19" t="s">
        <v>208</v>
      </c>
      <c r="H156" s="20" t="s">
        <v>225</v>
      </c>
      <c r="I156" s="23">
        <v>1185800</v>
      </c>
      <c r="J156" s="23"/>
      <c r="K156" s="5">
        <f t="shared" si="20"/>
        <v>1185800</v>
      </c>
      <c r="L156" s="5"/>
      <c r="M156" s="5">
        <f t="shared" si="14"/>
        <v>1185800</v>
      </c>
      <c r="N156" s="5"/>
      <c r="O156" s="5">
        <f t="shared" si="15"/>
        <v>1185800</v>
      </c>
      <c r="P156" s="5"/>
      <c r="Q156" s="5">
        <f t="shared" si="16"/>
        <v>1185800</v>
      </c>
      <c r="R156" s="5"/>
      <c r="S156" s="5">
        <f t="shared" si="17"/>
        <v>1185800</v>
      </c>
      <c r="T156" s="5"/>
      <c r="U156" s="5">
        <f t="shared" si="18"/>
        <v>1185800</v>
      </c>
      <c r="V156" s="5"/>
      <c r="W156" s="5">
        <f t="shared" si="19"/>
        <v>1185800</v>
      </c>
    </row>
    <row r="157" spans="7:23" ht="89.25">
      <c r="G157" s="19" t="s">
        <v>208</v>
      </c>
      <c r="H157" s="20" t="s">
        <v>292</v>
      </c>
      <c r="I157" s="23">
        <v>200</v>
      </c>
      <c r="J157" s="23"/>
      <c r="K157" s="5">
        <f t="shared" si="20"/>
        <v>200</v>
      </c>
      <c r="L157" s="5"/>
      <c r="M157" s="5">
        <f t="shared" si="14"/>
        <v>200</v>
      </c>
      <c r="N157" s="5"/>
      <c r="O157" s="5">
        <f t="shared" si="15"/>
        <v>200</v>
      </c>
      <c r="P157" s="5"/>
      <c r="Q157" s="5">
        <f t="shared" si="16"/>
        <v>200</v>
      </c>
      <c r="R157" s="5"/>
      <c r="S157" s="5">
        <f t="shared" si="17"/>
        <v>200</v>
      </c>
      <c r="T157" s="5"/>
      <c r="U157" s="5">
        <f t="shared" si="18"/>
        <v>200</v>
      </c>
      <c r="V157" s="5"/>
      <c r="W157" s="5">
        <f t="shared" si="19"/>
        <v>200</v>
      </c>
    </row>
    <row r="158" spans="7:23" ht="38.25">
      <c r="G158" s="19" t="s">
        <v>226</v>
      </c>
      <c r="H158" s="25" t="s">
        <v>293</v>
      </c>
      <c r="I158" s="21">
        <f>I159</f>
        <v>1551811</v>
      </c>
      <c r="J158" s="21"/>
      <c r="K158" s="5">
        <f t="shared" si="20"/>
        <v>1551811</v>
      </c>
      <c r="L158" s="5"/>
      <c r="M158" s="5">
        <f t="shared" si="14"/>
        <v>1551811</v>
      </c>
      <c r="N158" s="5"/>
      <c r="O158" s="5">
        <f t="shared" si="15"/>
        <v>1551811</v>
      </c>
      <c r="P158" s="5"/>
      <c r="Q158" s="5">
        <f t="shared" si="16"/>
        <v>1551811</v>
      </c>
      <c r="R158" s="5"/>
      <c r="S158" s="5">
        <f t="shared" si="17"/>
        <v>1551811</v>
      </c>
      <c r="T158" s="5"/>
      <c r="U158" s="5">
        <f t="shared" si="18"/>
        <v>1551811</v>
      </c>
      <c r="V158" s="5"/>
      <c r="W158" s="5">
        <f t="shared" si="19"/>
        <v>1551811</v>
      </c>
    </row>
    <row r="159" spans="7:23" ht="38.25">
      <c r="G159" s="19" t="s">
        <v>227</v>
      </c>
      <c r="H159" s="25" t="s">
        <v>294</v>
      </c>
      <c r="I159" s="21">
        <v>1551811</v>
      </c>
      <c r="J159" s="21"/>
      <c r="K159" s="5">
        <f t="shared" si="20"/>
        <v>1551811</v>
      </c>
      <c r="L159" s="5"/>
      <c r="M159" s="5">
        <f t="shared" si="14"/>
        <v>1551811</v>
      </c>
      <c r="N159" s="5"/>
      <c r="O159" s="5">
        <f t="shared" si="15"/>
        <v>1551811</v>
      </c>
      <c r="P159" s="5"/>
      <c r="Q159" s="5">
        <f t="shared" si="16"/>
        <v>1551811</v>
      </c>
      <c r="R159" s="5"/>
      <c r="S159" s="5">
        <f t="shared" si="17"/>
        <v>1551811</v>
      </c>
      <c r="T159" s="5"/>
      <c r="U159" s="5">
        <f t="shared" si="18"/>
        <v>1551811</v>
      </c>
      <c r="V159" s="5"/>
      <c r="W159" s="5">
        <f t="shared" si="19"/>
        <v>1551811</v>
      </c>
    </row>
    <row r="160" spans="7:23" ht="12.75">
      <c r="G160" s="14" t="s">
        <v>295</v>
      </c>
      <c r="H160" s="34" t="s">
        <v>228</v>
      </c>
      <c r="I160" s="24">
        <f>I161+I164+I163</f>
        <v>40058170.64</v>
      </c>
      <c r="J160" s="24"/>
      <c r="K160" s="5">
        <f t="shared" si="20"/>
        <v>40058170.64</v>
      </c>
      <c r="L160" s="5"/>
      <c r="M160" s="5">
        <f t="shared" si="14"/>
        <v>40058170.64</v>
      </c>
      <c r="N160" s="5">
        <f>N165+N166</f>
        <v>2445987</v>
      </c>
      <c r="O160" s="5">
        <f t="shared" si="15"/>
        <v>42504157.64</v>
      </c>
      <c r="P160" s="5">
        <f>P165+P166+P164+P167</f>
        <v>-286080</v>
      </c>
      <c r="Q160" s="5">
        <f t="shared" si="16"/>
        <v>42218077.64</v>
      </c>
      <c r="R160" s="5">
        <f>R165+R166+R164+R167</f>
        <v>0</v>
      </c>
      <c r="S160" s="5">
        <f t="shared" si="17"/>
        <v>42218077.64</v>
      </c>
      <c r="T160" s="5">
        <f>T165+T166+T164+T167</f>
        <v>0</v>
      </c>
      <c r="U160" s="5">
        <f t="shared" si="18"/>
        <v>42218077.64</v>
      </c>
      <c r="V160" s="5">
        <f>V165+V166+V164+V167+V168</f>
        <v>17536546.58</v>
      </c>
      <c r="W160" s="5">
        <f t="shared" si="19"/>
        <v>59754624.22</v>
      </c>
    </row>
    <row r="161" spans="7:23" ht="51">
      <c r="G161" s="19" t="s">
        <v>229</v>
      </c>
      <c r="H161" s="25" t="s">
        <v>230</v>
      </c>
      <c r="I161" s="23">
        <f>I162</f>
        <v>18800000</v>
      </c>
      <c r="J161" s="23"/>
      <c r="K161" s="5">
        <f t="shared" si="20"/>
        <v>18800000</v>
      </c>
      <c r="L161" s="5"/>
      <c r="M161" s="5">
        <f t="shared" si="14"/>
        <v>18800000</v>
      </c>
      <c r="N161" s="5"/>
      <c r="O161" s="5">
        <f t="shared" si="15"/>
        <v>18800000</v>
      </c>
      <c r="P161" s="5"/>
      <c r="Q161" s="5">
        <f t="shared" si="16"/>
        <v>18800000</v>
      </c>
      <c r="R161" s="5"/>
      <c r="S161" s="5">
        <f t="shared" si="17"/>
        <v>18800000</v>
      </c>
      <c r="T161" s="5"/>
      <c r="U161" s="5">
        <f t="shared" si="18"/>
        <v>18800000</v>
      </c>
      <c r="V161" s="5"/>
      <c r="W161" s="5">
        <f t="shared" si="19"/>
        <v>18800000</v>
      </c>
    </row>
    <row r="162" spans="7:23" ht="51">
      <c r="G162" s="19" t="s">
        <v>231</v>
      </c>
      <c r="H162" s="25" t="s">
        <v>232</v>
      </c>
      <c r="I162" s="23">
        <v>18800000</v>
      </c>
      <c r="J162" s="23"/>
      <c r="K162" s="5">
        <f t="shared" si="20"/>
        <v>18800000</v>
      </c>
      <c r="L162" s="5"/>
      <c r="M162" s="5">
        <f t="shared" si="14"/>
        <v>18800000</v>
      </c>
      <c r="N162" s="5"/>
      <c r="O162" s="5">
        <f t="shared" si="15"/>
        <v>18800000</v>
      </c>
      <c r="P162" s="5"/>
      <c r="Q162" s="5">
        <f t="shared" si="16"/>
        <v>18800000</v>
      </c>
      <c r="R162" s="5"/>
      <c r="S162" s="5">
        <f t="shared" si="17"/>
        <v>18800000</v>
      </c>
      <c r="T162" s="5"/>
      <c r="U162" s="5">
        <f t="shared" si="18"/>
        <v>18800000</v>
      </c>
      <c r="V162" s="5"/>
      <c r="W162" s="5">
        <f t="shared" si="19"/>
        <v>18800000</v>
      </c>
    </row>
    <row r="163" spans="7:23" ht="51">
      <c r="G163" s="19" t="s">
        <v>242</v>
      </c>
      <c r="H163" s="25" t="s">
        <v>296</v>
      </c>
      <c r="I163" s="23">
        <v>2353130.64</v>
      </c>
      <c r="J163" s="23"/>
      <c r="K163" s="5">
        <f t="shared" si="20"/>
        <v>2353130.64</v>
      </c>
      <c r="L163" s="5"/>
      <c r="M163" s="5">
        <f t="shared" si="14"/>
        <v>2353130.64</v>
      </c>
      <c r="N163" s="5"/>
      <c r="O163" s="5">
        <f t="shared" si="15"/>
        <v>2353130.64</v>
      </c>
      <c r="P163" s="5"/>
      <c r="Q163" s="5">
        <f t="shared" si="16"/>
        <v>2353130.64</v>
      </c>
      <c r="R163" s="5"/>
      <c r="S163" s="5">
        <f t="shared" si="17"/>
        <v>2353130.64</v>
      </c>
      <c r="T163" s="5"/>
      <c r="U163" s="5">
        <f t="shared" si="18"/>
        <v>2353130.64</v>
      </c>
      <c r="V163" s="5"/>
      <c r="W163" s="5">
        <f t="shared" si="19"/>
        <v>2353130.64</v>
      </c>
    </row>
    <row r="164" spans="7:23" ht="89.25">
      <c r="G164" s="26" t="s">
        <v>233</v>
      </c>
      <c r="H164" s="35" t="s">
        <v>297</v>
      </c>
      <c r="I164" s="23">
        <v>18905040</v>
      </c>
      <c r="J164" s="23"/>
      <c r="K164" s="5">
        <f t="shared" si="20"/>
        <v>18905040</v>
      </c>
      <c r="L164" s="5"/>
      <c r="M164" s="5">
        <f t="shared" si="14"/>
        <v>18905040</v>
      </c>
      <c r="N164" s="5"/>
      <c r="O164" s="5">
        <f t="shared" si="15"/>
        <v>18905040</v>
      </c>
      <c r="P164" s="5">
        <v>-312480</v>
      </c>
      <c r="Q164" s="5">
        <f t="shared" si="16"/>
        <v>18592560</v>
      </c>
      <c r="R164" s="5"/>
      <c r="S164" s="5">
        <f t="shared" si="17"/>
        <v>18592560</v>
      </c>
      <c r="T164" s="5"/>
      <c r="U164" s="5">
        <f t="shared" si="18"/>
        <v>18592560</v>
      </c>
      <c r="V164" s="5">
        <v>-207000</v>
      </c>
      <c r="W164" s="5">
        <f t="shared" si="19"/>
        <v>18385560</v>
      </c>
    </row>
    <row r="165" spans="7:23" ht="38.25">
      <c r="G165" s="26" t="s">
        <v>233</v>
      </c>
      <c r="H165" s="35" t="s">
        <v>298</v>
      </c>
      <c r="I165" s="23"/>
      <c r="J165" s="23"/>
      <c r="K165" s="5"/>
      <c r="L165" s="5"/>
      <c r="M165" s="5"/>
      <c r="N165" s="5">
        <v>1500000</v>
      </c>
      <c r="O165" s="5">
        <f t="shared" si="15"/>
        <v>1500000</v>
      </c>
      <c r="P165" s="5"/>
      <c r="Q165" s="5">
        <f t="shared" si="16"/>
        <v>1500000</v>
      </c>
      <c r="R165" s="5"/>
      <c r="S165" s="5">
        <f t="shared" si="17"/>
        <v>1500000</v>
      </c>
      <c r="T165" s="5"/>
      <c r="U165" s="5">
        <f t="shared" si="18"/>
        <v>1500000</v>
      </c>
      <c r="V165" s="5">
        <v>3500000</v>
      </c>
      <c r="W165" s="5">
        <f t="shared" si="19"/>
        <v>5000000</v>
      </c>
    </row>
    <row r="166" spans="7:23" ht="63.75">
      <c r="G166" s="26" t="s">
        <v>233</v>
      </c>
      <c r="H166" s="35" t="s">
        <v>307</v>
      </c>
      <c r="I166" s="23"/>
      <c r="J166" s="23"/>
      <c r="K166" s="5"/>
      <c r="L166" s="5"/>
      <c r="M166" s="5"/>
      <c r="N166" s="5">
        <v>945987</v>
      </c>
      <c r="O166" s="5">
        <f t="shared" si="15"/>
        <v>945987</v>
      </c>
      <c r="P166" s="5"/>
      <c r="Q166" s="5">
        <f t="shared" si="16"/>
        <v>945987</v>
      </c>
      <c r="R166" s="5"/>
      <c r="S166" s="5">
        <f t="shared" si="17"/>
        <v>945987</v>
      </c>
      <c r="T166" s="5"/>
      <c r="U166" s="5">
        <f t="shared" si="18"/>
        <v>945987</v>
      </c>
      <c r="V166" s="5">
        <v>1153000</v>
      </c>
      <c r="W166" s="5">
        <f t="shared" si="19"/>
        <v>2098987</v>
      </c>
    </row>
    <row r="167" spans="7:23" ht="63.75">
      <c r="G167" s="26" t="s">
        <v>240</v>
      </c>
      <c r="H167" s="35" t="s">
        <v>299</v>
      </c>
      <c r="I167" s="23"/>
      <c r="J167" s="23"/>
      <c r="K167" s="5"/>
      <c r="L167" s="5"/>
      <c r="M167" s="5"/>
      <c r="N167" s="5"/>
      <c r="O167" s="5"/>
      <c r="P167" s="5">
        <v>26400</v>
      </c>
      <c r="Q167" s="5">
        <f t="shared" si="16"/>
        <v>26400</v>
      </c>
      <c r="R167" s="5"/>
      <c r="S167" s="5">
        <f t="shared" si="17"/>
        <v>26400</v>
      </c>
      <c r="T167" s="5"/>
      <c r="U167" s="5">
        <f t="shared" si="18"/>
        <v>26400</v>
      </c>
      <c r="V167" s="5"/>
      <c r="W167" s="5">
        <f t="shared" si="19"/>
        <v>26400</v>
      </c>
    </row>
    <row r="168" spans="7:23" ht="25.5">
      <c r="G168" s="26" t="s">
        <v>240</v>
      </c>
      <c r="H168" s="35" t="s">
        <v>308</v>
      </c>
      <c r="I168" s="23"/>
      <c r="J168" s="2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v>13090546.58</v>
      </c>
      <c r="W168" s="5"/>
    </row>
    <row r="169" spans="7:23" ht="12.75">
      <c r="G169" s="80"/>
      <c r="H169" s="15" t="s">
        <v>234</v>
      </c>
      <c r="I169" s="36">
        <f>I3+I97</f>
        <v>736279541.5699999</v>
      </c>
      <c r="J169" s="36">
        <f>J3+J97</f>
        <v>106383</v>
      </c>
      <c r="K169" s="5">
        <f t="shared" si="20"/>
        <v>736385924.5699999</v>
      </c>
      <c r="L169" s="5">
        <f>L3+L97</f>
        <v>7900875.1</v>
      </c>
      <c r="M169" s="5">
        <f t="shared" si="14"/>
        <v>744286799.67</v>
      </c>
      <c r="N169" s="5">
        <f>N3+N97</f>
        <v>25029930.32</v>
      </c>
      <c r="O169" s="5">
        <f t="shared" si="15"/>
        <v>769316729.99</v>
      </c>
      <c r="P169" s="5">
        <f>P3+P97</f>
        <v>53828746.78</v>
      </c>
      <c r="Q169" s="5">
        <f t="shared" si="16"/>
        <v>823145476.77</v>
      </c>
      <c r="R169" s="5">
        <f>R3+R97</f>
        <v>8542654.780000001</v>
      </c>
      <c r="S169" s="5">
        <f t="shared" si="17"/>
        <v>831688131.55</v>
      </c>
      <c r="T169" s="5">
        <f>T3+T97</f>
        <v>5755849</v>
      </c>
      <c r="U169" s="5">
        <f t="shared" si="18"/>
        <v>837443980.55</v>
      </c>
      <c r="V169" s="5">
        <f>V3+V97</f>
        <v>33063469.07</v>
      </c>
      <c r="W169" s="5">
        <f t="shared" si="19"/>
        <v>870507449.62</v>
      </c>
    </row>
  </sheetData>
  <sheetProtection/>
  <mergeCells count="1">
    <mergeCell ref="G1:W1"/>
  </mergeCells>
  <printOptions/>
  <pageMargins left="0.7874015748031497" right="0.1968503937007874" top="0.1968503937007874" bottom="0.07874015748031496" header="0.15748031496062992" footer="0.2362204724409449"/>
  <pageSetup fitToHeight="0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2023-03-31T06:02:13Z</cp:lastPrinted>
  <dcterms:created xsi:type="dcterms:W3CDTF">2007-06-29T06:36:06Z</dcterms:created>
  <dcterms:modified xsi:type="dcterms:W3CDTF">2024-04-25T06:45:37Z</dcterms:modified>
  <cp:category/>
  <cp:version/>
  <cp:contentType/>
  <cp:contentStatus/>
</cp:coreProperties>
</file>