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Budget2\d\Мои документы\БЮДЖЕТ 2022 проект 3\"/>
    </mc:Choice>
  </mc:AlternateContent>
  <xr:revisionPtr revIDLastSave="0" documentId="13_ncr:1_{2FB8DCAF-5B24-499B-AB7C-7EF8C0035F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Лист1" sheetId="2" r:id="rId2"/>
  </sheets>
  <definedNames>
    <definedName name="_xlnm._FilterDatabase" localSheetId="0" hidden="1">data!$A$2:$K$82</definedName>
    <definedName name="_xlnm.Print_Titles" localSheetId="0">data!$2:$2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K50" i="1" l="1"/>
  <c r="G36" i="1" l="1"/>
  <c r="G31" i="1"/>
  <c r="K12" i="1"/>
  <c r="J12" i="1"/>
  <c r="G12" i="1"/>
  <c r="K15" i="1"/>
  <c r="J15" i="1"/>
  <c r="G15" i="1"/>
  <c r="D15" i="1" l="1"/>
  <c r="D20" i="1"/>
  <c r="D12" i="1"/>
  <c r="H12" i="1" s="1"/>
  <c r="D3" i="1"/>
  <c r="E60" i="1" l="1"/>
  <c r="K42" i="1"/>
  <c r="K31" i="1"/>
  <c r="J31" i="1"/>
  <c r="G3" i="1"/>
  <c r="K3" i="1"/>
  <c r="J3" i="1"/>
  <c r="K77" i="1"/>
  <c r="J77" i="1"/>
  <c r="G77" i="1"/>
  <c r="K66" i="1"/>
  <c r="J66" i="1"/>
  <c r="G66" i="1"/>
  <c r="K60" i="1"/>
  <c r="J60" i="1"/>
  <c r="G60" i="1"/>
  <c r="J50" i="1"/>
  <c r="G50" i="1"/>
  <c r="J42" i="1"/>
  <c r="G42" i="1"/>
  <c r="K36" i="1"/>
  <c r="K20" i="1"/>
  <c r="J20" i="1"/>
  <c r="G20" i="1"/>
  <c r="H10" i="1"/>
  <c r="G82" i="1" l="1"/>
  <c r="K82" i="1"/>
  <c r="D75" i="1"/>
  <c r="D71" i="1"/>
  <c r="D66" i="1"/>
  <c r="D60" i="1"/>
  <c r="D53" i="1"/>
  <c r="D50" i="1"/>
  <c r="D42" i="1"/>
  <c r="D36" i="1"/>
  <c r="H36" i="1" s="1"/>
  <c r="D31" i="1"/>
  <c r="D77" i="1"/>
  <c r="E12" i="1"/>
  <c r="I12" i="1" s="1"/>
  <c r="E3" i="1"/>
  <c r="I3" i="1" s="1"/>
  <c r="D82" i="1" l="1"/>
  <c r="E77" i="1"/>
  <c r="E75" i="1"/>
  <c r="E71" i="1"/>
  <c r="E66" i="1"/>
  <c r="E36" i="1"/>
  <c r="E15" i="1"/>
  <c r="E50" i="1"/>
  <c r="E53" i="1"/>
  <c r="E31" i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" i="2"/>
  <c r="F36" i="1" l="1"/>
  <c r="I36" i="1"/>
  <c r="E20" i="1"/>
  <c r="I20" i="1" s="1"/>
  <c r="I60" i="1"/>
  <c r="E42" i="1"/>
  <c r="I42" i="1" s="1"/>
  <c r="H19" i="1"/>
  <c r="H14" i="1"/>
  <c r="H63" i="1"/>
  <c r="H48" i="1"/>
  <c r="H44" i="1"/>
  <c r="H27" i="1"/>
  <c r="H23" i="1"/>
  <c r="H8" i="1"/>
  <c r="H3" i="1"/>
  <c r="H64" i="1"/>
  <c r="H49" i="1"/>
  <c r="H71" i="1"/>
  <c r="H66" i="1"/>
  <c r="H62" i="1"/>
  <c r="H47" i="1"/>
  <c r="H42" i="1"/>
  <c r="H26" i="1"/>
  <c r="H22" i="1"/>
  <c r="H7" i="1"/>
  <c r="H65" i="1"/>
  <c r="H60" i="1"/>
  <c r="H50" i="1"/>
  <c r="H46" i="1"/>
  <c r="H41" i="1"/>
  <c r="H29" i="1"/>
  <c r="H20" i="1"/>
  <c r="H6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39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59" i="1"/>
  <c r="H58" i="1"/>
  <c r="H57" i="1"/>
  <c r="H56" i="1"/>
  <c r="H55" i="1"/>
  <c r="H54" i="1"/>
  <c r="H52" i="1"/>
  <c r="H51" i="1"/>
  <c r="H45" i="1"/>
  <c r="H40" i="1"/>
  <c r="H39" i="1"/>
  <c r="H38" i="1"/>
  <c r="H37" i="1"/>
  <c r="H35" i="1"/>
  <c r="H34" i="1"/>
  <c r="H33" i="1"/>
  <c r="H32" i="1"/>
  <c r="H30" i="1"/>
  <c r="H28" i="1"/>
  <c r="H25" i="1"/>
  <c r="H24" i="1"/>
  <c r="H18" i="1"/>
  <c r="H17" i="1"/>
  <c r="H16" i="1"/>
  <c r="H13" i="1"/>
  <c r="H11" i="1"/>
  <c r="H9" i="1"/>
  <c r="H5" i="1"/>
  <c r="F37" i="1"/>
  <c r="H4" i="1" l="1"/>
  <c r="H61" i="1"/>
  <c r="H31" i="1"/>
  <c r="H53" i="1"/>
  <c r="H21" i="1"/>
  <c r="H43" i="1"/>
  <c r="H67" i="1"/>
  <c r="H15" i="1"/>
  <c r="J82" i="1"/>
  <c r="E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1" i="1"/>
  <c r="F10" i="1"/>
  <c r="F9" i="1"/>
  <c r="F8" i="1"/>
  <c r="F7" i="1"/>
  <c r="F6" i="1"/>
  <c r="F5" i="1"/>
  <c r="F4" i="1"/>
  <c r="F3" i="1"/>
  <c r="F12" i="1" l="1"/>
  <c r="F31" i="1"/>
  <c r="F15" i="1"/>
  <c r="F53" i="1"/>
  <c r="F82" i="1"/>
  <c r="I82" i="1"/>
  <c r="H82" i="1" l="1"/>
</calcChain>
</file>

<file path=xl/sharedStrings.xml><?xml version="1.0" encoding="utf-8"?>
<sst xmlns="http://schemas.openxmlformats.org/spreadsheetml/2006/main" count="407" uniqueCount="108">
  <si>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</si>
  <si>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</si>
  <si>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</si>
  <si>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</si>
  <si>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</si>
  <si>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</si>
  <si>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</si>
  <si>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</si>
  <si>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</si>
  <si>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</si>
  <si>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</si>
  <si>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</si>
  <si>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</si>
  <si>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</si>
  <si>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</si>
  <si>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</si>
  <si>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</si>
  <si>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</si>
  <si>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</si>
  <si>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</si>
  <si>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</si>
  <si>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</si>
  <si>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</si>
  <si>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</si>
  <si>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</si>
  <si>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</si>
  <si>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</si>
  <si>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</si>
  <si>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</si>
  <si>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</si>
  <si>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</si>
  <si>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</si>
  <si>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</si>
  <si>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</si>
  <si>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</si>
  <si>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</si>
  <si>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</si>
  <si>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</si>
  <si>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</si>
  <si>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</si>
  <si>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</si>
  <si>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</si>
  <si>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</si>
  <si>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</si>
  <si>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</si>
  <si>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</si>
  <si>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</si>
  <si>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</si>
  <si>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</si>
  <si>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</si>
  <si>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</si>
  <si>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</si>
  <si>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</si>
  <si>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</si>
  <si>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</si>
  <si>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</si>
  <si>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</si>
  <si>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</si>
  <si>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</si>
  <si>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</si>
  <si>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</si>
  <si>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</si>
  <si>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</si>
  <si>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</si>
  <si>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</si>
  <si>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</si>
  <si>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</si>
  <si>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</si>
  <si>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</si>
  <si>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</si>
  <si>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</si>
  <si>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</si>
  <si>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</si>
  <si>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</si>
  <si>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</si>
  <si>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</si>
  <si>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</si>
  <si>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</si>
  <si>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</si>
  <si>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</si>
  <si>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</si>
  <si>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</si>
  <si>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</si>
  <si>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</si>
  <si>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</si>
  <si>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</si>
  <si>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</si>
  <si>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</si>
  <si>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</si>
  <si>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</si>
  <si>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</si>
  <si>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ИТОГО:</t>
  </si>
  <si>
    <t>Темп к отчетному году</t>
  </si>
  <si>
    <t>Темп к ожидаемой оценке исполнения</t>
  </si>
  <si>
    <t>Прикладные научные исследования в области национальной экономики</t>
  </si>
  <si>
    <t>Благоустройство</t>
  </si>
  <si>
    <t>Дополнительное образование детей</t>
  </si>
  <si>
    <t>Сведения о расходах бюджета по разделам и подразделам классификации расходов</t>
  </si>
  <si>
    <t>00</t>
  </si>
  <si>
    <t>Условно утвержденные расходы</t>
  </si>
  <si>
    <t>99</t>
  </si>
  <si>
    <t>Экологический контроль</t>
  </si>
  <si>
    <t>2022 год (план)</t>
  </si>
  <si>
    <t>-</t>
  </si>
  <si>
    <t>2023 год (план)</t>
  </si>
  <si>
    <t>2024 год (план)</t>
  </si>
  <si>
    <t>2020 год (кассовое исполнение)</t>
  </si>
  <si>
    <t>2021 год (оценка исполнения)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</si>
</sst>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84"/>
  <sheetViews>
    <sheetView tabSelected="1" zoomScale="80" zoomScaleNormal="80" zoomScaleSheetLayoutView="100" workbookViewId="0">
      <pane ySplit="2" topLeftCell="A41" activePane="bottomLeft" state="frozen"/>
      <selection pane="bottomLeft" activeCell="K84" sqref="K84"/>
    </sheetView>
  </sheetViews>
  <sheetFormatPr defaultRowHeight="15.75" x14ac:dyDescent="0.25"/>
  <cols>
    <col min="1" max="1" width="75.5703125" style="6" customWidth="1"/>
    <col min="2" max="2" width="5.7109375" style="6" customWidth="1"/>
    <col min="3" max="3" width="5.42578125" style="6" customWidth="1"/>
    <col min="4" max="4" width="24.42578125" style="6" customWidth="1"/>
    <col min="5" max="5" width="24.42578125" style="11" customWidth="1"/>
    <col min="6" max="6" width="19" style="11" customWidth="1"/>
    <col min="7" max="7" width="24.42578125" style="11" customWidth="1"/>
    <col min="8" max="8" width="24" style="11" customWidth="1"/>
    <col min="9" max="9" width="21.28515625" style="11" customWidth="1"/>
    <col min="10" max="11" width="24.42578125" style="11" customWidth="1"/>
    <col min="12" max="16384" width="9.140625" style="6"/>
  </cols>
  <sheetData>
    <row r="1" spans="1:11" ht="36.75" customHeight="1" x14ac:dyDescent="0.25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1.75" customHeight="1" x14ac:dyDescent="0.25">
      <c r="A2" s="1" t="s">
        <v>0</v>
      </c>
      <c r="B2" s="1" t="s">
        <v>1</v>
      </c>
      <c r="C2" s="1" t="s">
        <v>2</v>
      </c>
      <c r="D2" s="1" t="s">
        <v>106</v>
      </c>
      <c r="E2" s="10" t="s">
        <v>107</v>
      </c>
      <c r="F2" s="10" t="s">
        <v>92</v>
      </c>
      <c r="G2" s="10" t="s">
        <v>102</v>
      </c>
      <c r="H2" s="10" t="s">
        <v>92</v>
      </c>
      <c r="I2" s="10" t="s">
        <v>93</v>
      </c>
      <c r="J2" s="10" t="s">
        <v>104</v>
      </c>
      <c r="K2" s="10" t="s">
        <v>105</v>
      </c>
    </row>
    <row r="3" spans="1:11" ht="30" customHeight="1" x14ac:dyDescent="0.25">
      <c r="A3" s="2" t="s">
        <v>3</v>
      </c>
      <c r="B3" s="3" t="s">
        <v>4</v>
      </c>
      <c r="C3" s="17" t="s">
        <v>98</v>
      </c>
      <c r="D3" s="15">
        <f>SUM(D4:D11)</f>
        <v>46789401.219999999</v>
      </c>
      <c r="E3" s="15">
        <f>SUM(E4:E11)</f>
        <v>50581367.349999994</v>
      </c>
      <c r="F3" s="15">
        <f>IFERROR(E3/D3,"-")</f>
        <v>1.0810432711496023</v>
      </c>
      <c r="G3" s="15">
        <f>G4+G5+G6+G7+G8+G9+G10+G11</f>
        <v>44225819</v>
      </c>
      <c r="H3" s="15">
        <f>IFERROR(G3/D3,"-")</f>
        <v>0.94521019390809813</v>
      </c>
      <c r="I3" s="15">
        <f>IFERROR(G3/E3,"=")</f>
        <v>0.87435000904537641</v>
      </c>
      <c r="J3" s="15">
        <f>J4+J5++J6+J7+J8+J9+J10+J11</f>
        <v>42421581</v>
      </c>
      <c r="K3" s="15">
        <f>K4+K5++K6+K7+K8+K9+K10+K11</f>
        <v>47755180</v>
      </c>
    </row>
    <row r="4" spans="1:11" ht="31.5" x14ac:dyDescent="0.25">
      <c r="A4" s="4" t="s">
        <v>5</v>
      </c>
      <c r="B4" s="1" t="s">
        <v>4</v>
      </c>
      <c r="C4" s="1" t="s">
        <v>6</v>
      </c>
      <c r="D4" s="10">
        <v>440838.96</v>
      </c>
      <c r="E4" s="10">
        <v>453283</v>
      </c>
      <c r="F4" s="10">
        <f t="shared" ref="F4:F68" si="0">IFERROR(E4/D4,"-")</f>
        <v>1.0282280858298005</v>
      </c>
      <c r="G4" s="10">
        <v>457817</v>
      </c>
      <c r="H4" s="10">
        <f t="shared" ref="H4:H67" si="1">IFERROR(G4/D4,"-")</f>
        <v>1.0385130207184954</v>
      </c>
      <c r="I4" s="10">
        <f t="shared" ref="I4:I67" si="2">IFERROR(G4/E4,"=")</f>
        <v>1.0100025811689386</v>
      </c>
      <c r="J4" s="10">
        <v>457817</v>
      </c>
      <c r="K4" s="10">
        <v>457817</v>
      </c>
    </row>
    <row r="5" spans="1:11" ht="47.25" x14ac:dyDescent="0.25">
      <c r="A5" s="4" t="s">
        <v>7</v>
      </c>
      <c r="B5" s="1" t="s">
        <v>4</v>
      </c>
      <c r="C5" s="1" t="s">
        <v>8</v>
      </c>
      <c r="D5" s="10">
        <v>1217340.53</v>
      </c>
      <c r="E5" s="10">
        <v>1198690</v>
      </c>
      <c r="F5" s="10">
        <f t="shared" si="0"/>
        <v>0.98467928279690153</v>
      </c>
      <c r="G5" s="10">
        <v>1209766</v>
      </c>
      <c r="H5" s="10">
        <f t="shared" si="1"/>
        <v>0.9937778051306646</v>
      </c>
      <c r="I5" s="10">
        <f t="shared" si="2"/>
        <v>1.0092400870950788</v>
      </c>
      <c r="J5" s="10">
        <v>1080216</v>
      </c>
      <c r="K5" s="10">
        <v>1080216</v>
      </c>
    </row>
    <row r="6" spans="1:11" ht="47.25" x14ac:dyDescent="0.25">
      <c r="A6" s="4" t="s">
        <v>9</v>
      </c>
      <c r="B6" s="1" t="s">
        <v>4</v>
      </c>
      <c r="C6" s="1" t="s">
        <v>10</v>
      </c>
      <c r="D6" s="10">
        <v>31050443.41</v>
      </c>
      <c r="E6" s="10">
        <v>33062615.91</v>
      </c>
      <c r="F6" s="10">
        <f t="shared" si="0"/>
        <v>1.0648033418856739</v>
      </c>
      <c r="G6" s="10">
        <v>27737979</v>
      </c>
      <c r="H6" s="10">
        <f t="shared" si="1"/>
        <v>0.89331989993633398</v>
      </c>
      <c r="I6" s="10">
        <f t="shared" si="2"/>
        <v>0.83895294539021847</v>
      </c>
      <c r="J6" s="10">
        <v>23400429</v>
      </c>
      <c r="K6" s="10">
        <v>23817773</v>
      </c>
    </row>
    <row r="7" spans="1:11" x14ac:dyDescent="0.25">
      <c r="A7" s="4" t="s">
        <v>11</v>
      </c>
      <c r="B7" s="1" t="s">
        <v>4</v>
      </c>
      <c r="C7" s="1" t="s">
        <v>12</v>
      </c>
      <c r="D7" s="10">
        <v>13280</v>
      </c>
      <c r="E7" s="10">
        <v>22676</v>
      </c>
      <c r="F7" s="10">
        <f t="shared" si="0"/>
        <v>1.7075301204819278</v>
      </c>
      <c r="G7" s="10">
        <v>166176</v>
      </c>
      <c r="H7" s="10">
        <f t="shared" si="1"/>
        <v>12.513253012048192</v>
      </c>
      <c r="I7" s="10">
        <f t="shared" si="2"/>
        <v>7.3282765919915329</v>
      </c>
      <c r="J7" s="10">
        <v>10054</v>
      </c>
      <c r="K7" s="10">
        <v>8934</v>
      </c>
    </row>
    <row r="8" spans="1:11" ht="31.5" x14ac:dyDescent="0.25">
      <c r="A8" s="4" t="s">
        <v>13</v>
      </c>
      <c r="B8" s="1" t="s">
        <v>4</v>
      </c>
      <c r="C8" s="1" t="s">
        <v>14</v>
      </c>
      <c r="D8" s="10">
        <v>7426871.9299999997</v>
      </c>
      <c r="E8" s="10">
        <v>7567380</v>
      </c>
      <c r="F8" s="10">
        <f t="shared" si="0"/>
        <v>1.0189188761196264</v>
      </c>
      <c r="G8" s="10">
        <v>7427978</v>
      </c>
      <c r="H8" s="10">
        <f t="shared" si="1"/>
        <v>1.0001489281100342</v>
      </c>
      <c r="I8" s="10">
        <f t="shared" si="2"/>
        <v>0.98157856484014283</v>
      </c>
      <c r="J8" s="10">
        <v>6886110</v>
      </c>
      <c r="K8" s="10">
        <v>6886110</v>
      </c>
    </row>
    <row r="9" spans="1:11" x14ac:dyDescent="0.25">
      <c r="A9" s="4" t="s">
        <v>15</v>
      </c>
      <c r="B9" s="1" t="s">
        <v>4</v>
      </c>
      <c r="C9" s="1" t="s">
        <v>16</v>
      </c>
      <c r="D9" s="10">
        <v>7250</v>
      </c>
      <c r="E9" s="10"/>
      <c r="F9" s="10">
        <f t="shared" si="0"/>
        <v>0</v>
      </c>
      <c r="G9" s="10"/>
      <c r="H9" s="10">
        <f t="shared" si="1"/>
        <v>0</v>
      </c>
      <c r="I9" s="10" t="str">
        <f t="shared" si="2"/>
        <v>=</v>
      </c>
      <c r="J9" s="10"/>
      <c r="K9" s="10"/>
    </row>
    <row r="10" spans="1:11" x14ac:dyDescent="0.25">
      <c r="A10" s="4" t="s">
        <v>17</v>
      </c>
      <c r="B10" s="1" t="s">
        <v>4</v>
      </c>
      <c r="C10" s="1" t="s">
        <v>18</v>
      </c>
      <c r="D10" s="10"/>
      <c r="E10" s="10">
        <v>274302.44</v>
      </c>
      <c r="F10" s="10" t="str">
        <f t="shared" si="0"/>
        <v>-</v>
      </c>
      <c r="G10" s="10">
        <v>200000</v>
      </c>
      <c r="H10" s="10" t="str">
        <f t="shared" si="1"/>
        <v>-</v>
      </c>
      <c r="I10" s="10">
        <f t="shared" si="2"/>
        <v>0.72912220540218309</v>
      </c>
      <c r="J10" s="10">
        <v>100000</v>
      </c>
      <c r="K10" s="10">
        <v>100000</v>
      </c>
    </row>
    <row r="11" spans="1:11" x14ac:dyDescent="0.25">
      <c r="A11" s="4" t="s">
        <v>19</v>
      </c>
      <c r="B11" s="1" t="s">
        <v>4</v>
      </c>
      <c r="C11" s="1" t="s">
        <v>20</v>
      </c>
      <c r="D11" s="10">
        <v>6633376.3899999997</v>
      </c>
      <c r="E11" s="10">
        <v>8002420</v>
      </c>
      <c r="F11" s="10">
        <f t="shared" si="0"/>
        <v>1.2063871442699787</v>
      </c>
      <c r="G11" s="10">
        <v>7026103</v>
      </c>
      <c r="H11" s="10">
        <f t="shared" si="1"/>
        <v>1.059204632288324</v>
      </c>
      <c r="I11" s="10">
        <f t="shared" si="2"/>
        <v>0.87799728082255113</v>
      </c>
      <c r="J11" s="10">
        <v>10486955</v>
      </c>
      <c r="K11" s="10">
        <v>15404330</v>
      </c>
    </row>
    <row r="12" spans="1:11" x14ac:dyDescent="0.25">
      <c r="A12" s="2" t="s">
        <v>21</v>
      </c>
      <c r="B12" s="3" t="s">
        <v>6</v>
      </c>
      <c r="C12" s="17" t="s">
        <v>98</v>
      </c>
      <c r="D12" s="15">
        <f>SUM(D13:D14)</f>
        <v>1199944</v>
      </c>
      <c r="E12" s="15">
        <f>SUM(E13:E14)</f>
        <v>1199283</v>
      </c>
      <c r="F12" s="15">
        <f t="shared" si="0"/>
        <v>0.99944914095991144</v>
      </c>
      <c r="G12" s="15">
        <f>SUM(G13:G14)</f>
        <v>1283806</v>
      </c>
      <c r="H12" s="15">
        <f>IFERROR(G12/D12,"-")</f>
        <v>1.0698882614522012</v>
      </c>
      <c r="I12" s="15">
        <f>IFERROR(G12/E12,"=")</f>
        <v>1.0704779439048164</v>
      </c>
      <c r="J12" s="15">
        <f>SUM(J13:J14)</f>
        <v>1325366</v>
      </c>
      <c r="K12" s="15">
        <f>SUM(K13:K14)</f>
        <v>1370395</v>
      </c>
    </row>
    <row r="13" spans="1:11" x14ac:dyDescent="0.25">
      <c r="A13" s="4" t="s">
        <v>22</v>
      </c>
      <c r="B13" s="1" t="s">
        <v>6</v>
      </c>
      <c r="C13" s="1" t="s">
        <v>8</v>
      </c>
      <c r="D13" s="10">
        <v>1199944</v>
      </c>
      <c r="E13" s="10">
        <v>1199283</v>
      </c>
      <c r="F13" s="10">
        <f t="shared" si="0"/>
        <v>0.99944914095991144</v>
      </c>
      <c r="G13" s="10">
        <v>1283806</v>
      </c>
      <c r="H13" s="10">
        <f t="shared" si="1"/>
        <v>1.0698882614522012</v>
      </c>
      <c r="I13" s="10">
        <f t="shared" si="2"/>
        <v>1.0704779439048164</v>
      </c>
      <c r="J13" s="10">
        <v>1325366</v>
      </c>
      <c r="K13" s="10">
        <v>1370395</v>
      </c>
    </row>
    <row r="14" spans="1:11" x14ac:dyDescent="0.25">
      <c r="A14" s="4" t="s">
        <v>23</v>
      </c>
      <c r="B14" s="1" t="s">
        <v>6</v>
      </c>
      <c r="C14" s="1" t="s">
        <v>10</v>
      </c>
      <c r="D14" s="10"/>
      <c r="E14" s="10"/>
      <c r="F14" s="10" t="str">
        <f t="shared" si="0"/>
        <v>-</v>
      </c>
      <c r="G14" s="10"/>
      <c r="H14" s="10" t="str">
        <f t="shared" si="1"/>
        <v>-</v>
      </c>
      <c r="I14" s="10" t="str">
        <f t="shared" si="2"/>
        <v>=</v>
      </c>
      <c r="J14" s="10"/>
      <c r="K14" s="10"/>
    </row>
    <row r="15" spans="1:11" x14ac:dyDescent="0.25">
      <c r="A15" s="2" t="s">
        <v>24</v>
      </c>
      <c r="B15" s="3" t="s">
        <v>8</v>
      </c>
      <c r="C15" s="17" t="s">
        <v>98</v>
      </c>
      <c r="D15" s="15">
        <f>SUM(D16:D19)</f>
        <v>3126987.82</v>
      </c>
      <c r="E15" s="15">
        <f>SUM(E16:E19)</f>
        <v>3313459.24</v>
      </c>
      <c r="F15" s="15">
        <f t="shared" si="0"/>
        <v>1.0596329217553526</v>
      </c>
      <c r="G15" s="15">
        <f>SUM(G16:G19)</f>
        <v>3326306</v>
      </c>
      <c r="H15" s="15">
        <f t="shared" si="1"/>
        <v>1.0637412716241408</v>
      </c>
      <c r="I15" s="15">
        <f t="shared" si="2"/>
        <v>1.0038771444190151</v>
      </c>
      <c r="J15" s="15">
        <f>SUM(J16:J19)</f>
        <v>2489790</v>
      </c>
      <c r="K15" s="15">
        <f>SUM(K16:K19)</f>
        <v>2489790</v>
      </c>
    </row>
    <row r="16" spans="1:11" ht="31.5" x14ac:dyDescent="0.25">
      <c r="A16" s="4" t="s">
        <v>25</v>
      </c>
      <c r="B16" s="1" t="s">
        <v>8</v>
      </c>
      <c r="C16" s="1" t="s">
        <v>26</v>
      </c>
      <c r="D16" s="10">
        <v>2863844.92</v>
      </c>
      <c r="E16" s="10">
        <v>3279459.24</v>
      </c>
      <c r="F16" s="10">
        <f t="shared" si="0"/>
        <v>1.145124590056364</v>
      </c>
      <c r="G16" s="10">
        <v>3292306</v>
      </c>
      <c r="H16" s="10">
        <f t="shared" si="1"/>
        <v>1.1496104335146751</v>
      </c>
      <c r="I16" s="10">
        <f t="shared" si="2"/>
        <v>1.0039173409577122</v>
      </c>
      <c r="J16" s="10">
        <v>2455790</v>
      </c>
      <c r="K16" s="10">
        <v>2455790</v>
      </c>
    </row>
    <row r="17" spans="1:11" x14ac:dyDescent="0.25">
      <c r="A17" s="4" t="s">
        <v>27</v>
      </c>
      <c r="B17" s="1" t="s">
        <v>8</v>
      </c>
      <c r="C17" s="1" t="s">
        <v>28</v>
      </c>
      <c r="D17" s="10">
        <v>184214</v>
      </c>
      <c r="E17" s="10"/>
      <c r="F17" s="10">
        <f t="shared" si="0"/>
        <v>0</v>
      </c>
      <c r="G17" s="10"/>
      <c r="H17" s="10">
        <f t="shared" si="1"/>
        <v>0</v>
      </c>
      <c r="I17" s="10" t="str">
        <f t="shared" si="2"/>
        <v>=</v>
      </c>
      <c r="J17" s="10"/>
      <c r="K17" s="10"/>
    </row>
    <row r="18" spans="1:11" x14ac:dyDescent="0.25">
      <c r="A18" s="4" t="s">
        <v>29</v>
      </c>
      <c r="B18" s="1" t="s">
        <v>8</v>
      </c>
      <c r="C18" s="1">
        <v>11</v>
      </c>
      <c r="D18" s="10"/>
      <c r="E18" s="10"/>
      <c r="F18" s="10" t="str">
        <f t="shared" si="0"/>
        <v>-</v>
      </c>
      <c r="G18" s="10"/>
      <c r="H18" s="10" t="str">
        <f t="shared" si="1"/>
        <v>-</v>
      </c>
      <c r="I18" s="10" t="str">
        <f t="shared" si="2"/>
        <v>=</v>
      </c>
      <c r="J18" s="10"/>
      <c r="K18" s="10"/>
    </row>
    <row r="19" spans="1:11" ht="31.5" x14ac:dyDescent="0.25">
      <c r="A19" s="4" t="s">
        <v>30</v>
      </c>
      <c r="B19" s="1" t="s">
        <v>8</v>
      </c>
      <c r="C19" s="1" t="s">
        <v>31</v>
      </c>
      <c r="D19" s="10">
        <v>78928.899999999994</v>
      </c>
      <c r="E19" s="10">
        <v>34000</v>
      </c>
      <c r="F19" s="10">
        <f t="shared" si="0"/>
        <v>0.43076743752921937</v>
      </c>
      <c r="G19" s="10">
        <v>34000</v>
      </c>
      <c r="H19" s="10">
        <f t="shared" si="1"/>
        <v>0.43076743752921937</v>
      </c>
      <c r="I19" s="10">
        <f t="shared" si="2"/>
        <v>1</v>
      </c>
      <c r="J19" s="10">
        <v>34000</v>
      </c>
      <c r="K19" s="10">
        <v>34000</v>
      </c>
    </row>
    <row r="20" spans="1:11" x14ac:dyDescent="0.25">
      <c r="A20" s="2" t="s">
        <v>32</v>
      </c>
      <c r="B20" s="3" t="s">
        <v>10</v>
      </c>
      <c r="C20" s="17" t="s">
        <v>98</v>
      </c>
      <c r="D20" s="15">
        <f>SUM(D21:D30)</f>
        <v>23807457.66</v>
      </c>
      <c r="E20" s="15">
        <f>SUM(E21:E30)</f>
        <v>32246468.200000003</v>
      </c>
      <c r="F20" s="15">
        <f t="shared" si="0"/>
        <v>1.3544692029077414</v>
      </c>
      <c r="G20" s="15">
        <f>SUM(G21:G30)</f>
        <v>27573512.899999999</v>
      </c>
      <c r="H20" s="15">
        <f t="shared" si="1"/>
        <v>1.158188047366667</v>
      </c>
      <c r="I20" s="15">
        <f t="shared" si="2"/>
        <v>0.85508629127948954</v>
      </c>
      <c r="J20" s="15">
        <f>SUM(J21:J30)</f>
        <v>16301704.6</v>
      </c>
      <c r="K20" s="15">
        <f>SUM(K21:K30)</f>
        <v>16218704.6</v>
      </c>
    </row>
    <row r="21" spans="1:11" x14ac:dyDescent="0.25">
      <c r="A21" s="4" t="s">
        <v>33</v>
      </c>
      <c r="B21" s="1" t="s">
        <v>10</v>
      </c>
      <c r="C21" s="1" t="s">
        <v>4</v>
      </c>
      <c r="D21" s="10"/>
      <c r="E21" s="10"/>
      <c r="F21" s="10" t="str">
        <f t="shared" si="0"/>
        <v>-</v>
      </c>
      <c r="G21" s="10"/>
      <c r="H21" s="10" t="str">
        <f t="shared" si="1"/>
        <v>-</v>
      </c>
      <c r="I21" s="10" t="str">
        <f t="shared" si="2"/>
        <v>=</v>
      </c>
      <c r="J21" s="10"/>
      <c r="K21" s="10"/>
    </row>
    <row r="22" spans="1:11" x14ac:dyDescent="0.25">
      <c r="A22" s="4" t="s">
        <v>34</v>
      </c>
      <c r="B22" s="1" t="s">
        <v>10</v>
      </c>
      <c r="C22" s="1" t="s">
        <v>10</v>
      </c>
      <c r="D22" s="10"/>
      <c r="E22" s="10"/>
      <c r="F22" s="10" t="str">
        <f t="shared" si="0"/>
        <v>-</v>
      </c>
      <c r="G22" s="10"/>
      <c r="H22" s="10" t="str">
        <f t="shared" si="1"/>
        <v>-</v>
      </c>
      <c r="I22" s="10" t="str">
        <f t="shared" si="2"/>
        <v>=</v>
      </c>
      <c r="J22" s="10"/>
      <c r="K22" s="10"/>
    </row>
    <row r="23" spans="1:11" x14ac:dyDescent="0.25">
      <c r="A23" s="4" t="s">
        <v>35</v>
      </c>
      <c r="B23" s="1" t="s">
        <v>10</v>
      </c>
      <c r="C23" s="1" t="s">
        <v>12</v>
      </c>
      <c r="D23" s="10">
        <v>10474.040000000001</v>
      </c>
      <c r="E23" s="10">
        <v>54013.919999999998</v>
      </c>
      <c r="F23" s="10">
        <f t="shared" si="0"/>
        <v>5.15693275947008</v>
      </c>
      <c r="G23" s="10">
        <v>413998.9</v>
      </c>
      <c r="H23" s="10">
        <f t="shared" si="1"/>
        <v>39.526190467097699</v>
      </c>
      <c r="I23" s="10">
        <f t="shared" si="2"/>
        <v>7.664670514563654</v>
      </c>
      <c r="J23" s="10">
        <v>381314.6</v>
      </c>
      <c r="K23" s="10">
        <v>381314.6</v>
      </c>
    </row>
    <row r="24" spans="1:11" x14ac:dyDescent="0.25">
      <c r="A24" s="4" t="s">
        <v>36</v>
      </c>
      <c r="B24" s="1" t="s">
        <v>10</v>
      </c>
      <c r="C24" s="1" t="s">
        <v>14</v>
      </c>
      <c r="D24" s="10"/>
      <c r="E24" s="10"/>
      <c r="F24" s="10" t="str">
        <f t="shared" si="0"/>
        <v>-</v>
      </c>
      <c r="G24" s="10"/>
      <c r="H24" s="10" t="str">
        <f t="shared" si="1"/>
        <v>-</v>
      </c>
      <c r="I24" s="10" t="str">
        <f t="shared" si="2"/>
        <v>=</v>
      </c>
      <c r="J24" s="10"/>
      <c r="K24" s="10"/>
    </row>
    <row r="25" spans="1:11" x14ac:dyDescent="0.25">
      <c r="A25" s="4" t="s">
        <v>37</v>
      </c>
      <c r="B25" s="1" t="s">
        <v>10</v>
      </c>
      <c r="C25" s="1" t="s">
        <v>16</v>
      </c>
      <c r="D25" s="10"/>
      <c r="E25" s="10"/>
      <c r="F25" s="10" t="str">
        <f t="shared" si="0"/>
        <v>-</v>
      </c>
      <c r="G25" s="10"/>
      <c r="H25" s="10" t="str">
        <f t="shared" si="1"/>
        <v>-</v>
      </c>
      <c r="I25" s="10" t="str">
        <f t="shared" si="2"/>
        <v>=</v>
      </c>
      <c r="J25" s="10"/>
      <c r="K25" s="10"/>
    </row>
    <row r="26" spans="1:11" x14ac:dyDescent="0.25">
      <c r="A26" s="4" t="s">
        <v>38</v>
      </c>
      <c r="B26" s="1" t="s">
        <v>10</v>
      </c>
      <c r="C26" s="1" t="s">
        <v>39</v>
      </c>
      <c r="D26" s="10">
        <v>8291182</v>
      </c>
      <c r="E26" s="10">
        <v>7733128.0599999996</v>
      </c>
      <c r="F26" s="10">
        <f t="shared" si="0"/>
        <v>0.93269307801951518</v>
      </c>
      <c r="G26" s="10">
        <v>9423044</v>
      </c>
      <c r="H26" s="10">
        <f t="shared" si="1"/>
        <v>1.1365139493982885</v>
      </c>
      <c r="I26" s="10">
        <f t="shared" si="2"/>
        <v>1.2185294135682527</v>
      </c>
      <c r="J26" s="10">
        <v>129300</v>
      </c>
      <c r="K26" s="10">
        <v>129300</v>
      </c>
    </row>
    <row r="27" spans="1:11" x14ac:dyDescent="0.25">
      <c r="A27" s="4" t="s">
        <v>40</v>
      </c>
      <c r="B27" s="1" t="s">
        <v>10</v>
      </c>
      <c r="C27" s="1" t="s">
        <v>26</v>
      </c>
      <c r="D27" s="10">
        <v>12892400.82</v>
      </c>
      <c r="E27" s="10">
        <v>23325010.420000002</v>
      </c>
      <c r="F27" s="10">
        <f t="shared" si="0"/>
        <v>1.8092061165067006</v>
      </c>
      <c r="G27" s="10">
        <v>17169380</v>
      </c>
      <c r="H27" s="10">
        <f t="shared" si="1"/>
        <v>1.3317441987504077</v>
      </c>
      <c r="I27" s="10">
        <f t="shared" si="2"/>
        <v>0.73609313311509328</v>
      </c>
      <c r="J27" s="10">
        <v>15530000</v>
      </c>
      <c r="K27" s="10">
        <v>15447000</v>
      </c>
    </row>
    <row r="28" spans="1:11" x14ac:dyDescent="0.25">
      <c r="A28" s="4" t="s">
        <v>41</v>
      </c>
      <c r="B28" s="1" t="s">
        <v>10</v>
      </c>
      <c r="C28" s="1" t="s">
        <v>28</v>
      </c>
      <c r="D28" s="10"/>
      <c r="E28" s="10"/>
      <c r="F28" s="10" t="str">
        <f t="shared" si="0"/>
        <v>-</v>
      </c>
      <c r="G28" s="10"/>
      <c r="H28" s="10" t="str">
        <f t="shared" si="1"/>
        <v>-</v>
      </c>
      <c r="I28" s="10" t="str">
        <f t="shared" si="2"/>
        <v>=</v>
      </c>
      <c r="J28" s="10"/>
      <c r="K28" s="10"/>
    </row>
    <row r="29" spans="1:11" ht="31.5" x14ac:dyDescent="0.25">
      <c r="A29" s="4" t="s">
        <v>94</v>
      </c>
      <c r="B29" s="12" t="s">
        <v>10</v>
      </c>
      <c r="C29" s="12">
        <v>11</v>
      </c>
      <c r="D29" s="10"/>
      <c r="E29" s="10"/>
      <c r="F29" s="10" t="str">
        <f t="shared" si="0"/>
        <v>-</v>
      </c>
      <c r="G29" s="10"/>
      <c r="H29" s="10" t="str">
        <f t="shared" si="1"/>
        <v>-</v>
      </c>
      <c r="I29" s="10" t="str">
        <f t="shared" si="2"/>
        <v>=</v>
      </c>
      <c r="J29" s="10"/>
      <c r="K29" s="10"/>
    </row>
    <row r="30" spans="1:11" x14ac:dyDescent="0.25">
      <c r="A30" s="4" t="s">
        <v>42</v>
      </c>
      <c r="B30" s="1" t="s">
        <v>10</v>
      </c>
      <c r="C30" s="1" t="s">
        <v>43</v>
      </c>
      <c r="D30" s="10">
        <v>2613400.7999999998</v>
      </c>
      <c r="E30" s="10">
        <v>1134315.8</v>
      </c>
      <c r="F30" s="10">
        <f t="shared" si="0"/>
        <v>0.43403820799320186</v>
      </c>
      <c r="G30" s="10">
        <v>567090</v>
      </c>
      <c r="H30" s="10">
        <f t="shared" si="1"/>
        <v>0.21699312252448993</v>
      </c>
      <c r="I30" s="10">
        <f t="shared" si="2"/>
        <v>0.49994014012676186</v>
      </c>
      <c r="J30" s="10">
        <v>261090</v>
      </c>
      <c r="K30" s="10">
        <v>261090</v>
      </c>
    </row>
    <row r="31" spans="1:11" x14ac:dyDescent="0.25">
      <c r="A31" s="2" t="s">
        <v>44</v>
      </c>
      <c r="B31" s="3" t="s">
        <v>12</v>
      </c>
      <c r="C31" s="17" t="s">
        <v>98</v>
      </c>
      <c r="D31" s="15">
        <f>SUM(D32:D35)</f>
        <v>2362954.9400000004</v>
      </c>
      <c r="E31" s="15">
        <f>SUM(E32:E35)</f>
        <v>9479755.5599999987</v>
      </c>
      <c r="F31" s="15">
        <f t="shared" si="0"/>
        <v>4.0118224006421368</v>
      </c>
      <c r="G31" s="15">
        <f>SUM(G32:G35)</f>
        <v>178588</v>
      </c>
      <c r="H31" s="15">
        <f t="shared" si="1"/>
        <v>7.5578250341075043E-2</v>
      </c>
      <c r="I31" s="15">
        <f t="shared" si="2"/>
        <v>1.8838882381477781E-2</v>
      </c>
      <c r="J31" s="15">
        <f>J32+J33+J34+J35</f>
        <v>178588</v>
      </c>
      <c r="K31" s="15">
        <f>K32+K33+K34+K35</f>
        <v>178588</v>
      </c>
    </row>
    <row r="32" spans="1:11" x14ac:dyDescent="0.25">
      <c r="A32" s="4" t="s">
        <v>45</v>
      </c>
      <c r="B32" s="1" t="s">
        <v>12</v>
      </c>
      <c r="C32" s="1" t="s">
        <v>4</v>
      </c>
      <c r="D32" s="10">
        <v>58588.2</v>
      </c>
      <c r="E32" s="10">
        <v>58588</v>
      </c>
      <c r="F32" s="10">
        <f t="shared" si="0"/>
        <v>0.99999658634332511</v>
      </c>
      <c r="G32" s="10">
        <v>58588</v>
      </c>
      <c r="H32" s="10">
        <f t="shared" si="1"/>
        <v>0.99999658634332511</v>
      </c>
      <c r="I32" s="10">
        <f t="shared" si="2"/>
        <v>1</v>
      </c>
      <c r="J32" s="10">
        <v>58588</v>
      </c>
      <c r="K32" s="10">
        <v>58588</v>
      </c>
    </row>
    <row r="33" spans="1:11" x14ac:dyDescent="0.25">
      <c r="A33" s="4" t="s">
        <v>46</v>
      </c>
      <c r="B33" s="1" t="s">
        <v>12</v>
      </c>
      <c r="C33" s="1" t="s">
        <v>6</v>
      </c>
      <c r="D33" s="10">
        <v>2304366.7400000002</v>
      </c>
      <c r="E33" s="10">
        <v>2420000</v>
      </c>
      <c r="F33" s="10">
        <f t="shared" si="0"/>
        <v>1.0501800594466137</v>
      </c>
      <c r="G33" s="10">
        <v>120000</v>
      </c>
      <c r="H33" s="10">
        <f t="shared" si="1"/>
        <v>5.2075044270080029E-2</v>
      </c>
      <c r="I33" s="10">
        <f t="shared" si="2"/>
        <v>4.9586776859504134E-2</v>
      </c>
      <c r="J33" s="10">
        <v>120000</v>
      </c>
      <c r="K33" s="10">
        <v>120000</v>
      </c>
    </row>
    <row r="34" spans="1:11" x14ac:dyDescent="0.25">
      <c r="A34" s="4" t="s">
        <v>95</v>
      </c>
      <c r="B34" s="12" t="s">
        <v>12</v>
      </c>
      <c r="C34" s="12" t="s">
        <v>8</v>
      </c>
      <c r="D34" s="10"/>
      <c r="E34" s="10"/>
      <c r="F34" s="10" t="str">
        <f t="shared" si="0"/>
        <v>-</v>
      </c>
      <c r="G34" s="10"/>
      <c r="H34" s="10" t="str">
        <f t="shared" si="1"/>
        <v>-</v>
      </c>
      <c r="I34" s="10" t="str">
        <f t="shared" si="2"/>
        <v>=</v>
      </c>
      <c r="J34" s="10"/>
      <c r="K34" s="10"/>
    </row>
    <row r="35" spans="1:11" ht="18.75" customHeight="1" x14ac:dyDescent="0.25">
      <c r="A35" s="4" t="s">
        <v>47</v>
      </c>
      <c r="B35" s="1" t="s">
        <v>12</v>
      </c>
      <c r="C35" s="1" t="s">
        <v>12</v>
      </c>
      <c r="D35" s="10"/>
      <c r="E35" s="10">
        <v>7001167.5599999996</v>
      </c>
      <c r="F35" s="10" t="str">
        <f t="shared" si="0"/>
        <v>-</v>
      </c>
      <c r="G35" s="10"/>
      <c r="H35" s="10" t="str">
        <f t="shared" si="1"/>
        <v>-</v>
      </c>
      <c r="I35" s="10">
        <f t="shared" si="2"/>
        <v>0</v>
      </c>
      <c r="J35" s="10"/>
      <c r="K35" s="10"/>
    </row>
    <row r="36" spans="1:11" x14ac:dyDescent="0.25">
      <c r="A36" s="2" t="s">
        <v>48</v>
      </c>
      <c r="B36" s="3" t="s">
        <v>14</v>
      </c>
      <c r="C36" s="17" t="s">
        <v>98</v>
      </c>
      <c r="D36" s="15">
        <f>D37+D39+D40+D41</f>
        <v>53168.1</v>
      </c>
      <c r="E36" s="15">
        <f>E37+E39+E40+E41</f>
        <v>3414990</v>
      </c>
      <c r="F36" s="15">
        <f t="shared" si="0"/>
        <v>64.230055239890092</v>
      </c>
      <c r="G36" s="15">
        <f>SUM(G37:G41)</f>
        <v>64082</v>
      </c>
      <c r="H36" s="15">
        <f t="shared" si="1"/>
        <v>1.2052715820200459</v>
      </c>
      <c r="I36" s="15">
        <f t="shared" si="2"/>
        <v>1.8764915856268979E-2</v>
      </c>
      <c r="J36" s="15">
        <f>J37+J38+J39+J40+J41</f>
        <v>0</v>
      </c>
      <c r="K36" s="15">
        <f>K37+K38+K39+K40+K41</f>
        <v>0</v>
      </c>
    </row>
    <row r="37" spans="1:11" x14ac:dyDescent="0.25">
      <c r="A37" s="4" t="s">
        <v>101</v>
      </c>
      <c r="B37" s="1" t="s">
        <v>14</v>
      </c>
      <c r="C37" s="12" t="s">
        <v>4</v>
      </c>
      <c r="D37" s="10"/>
      <c r="E37" s="10"/>
      <c r="F37" s="10" t="str">
        <f t="shared" si="0"/>
        <v>-</v>
      </c>
      <c r="G37" s="10"/>
      <c r="H37" s="10" t="str">
        <f t="shared" si="1"/>
        <v>-</v>
      </c>
      <c r="I37" s="10" t="str">
        <f t="shared" si="2"/>
        <v>=</v>
      </c>
      <c r="J37" s="10"/>
      <c r="K37" s="10"/>
    </row>
    <row r="38" spans="1:11" x14ac:dyDescent="0.25">
      <c r="A38" s="4" t="s">
        <v>49</v>
      </c>
      <c r="B38" s="5" t="s">
        <v>14</v>
      </c>
      <c r="C38" s="5" t="s">
        <v>6</v>
      </c>
      <c r="D38" s="10"/>
      <c r="E38" s="10"/>
      <c r="F38" s="10" t="str">
        <f t="shared" si="0"/>
        <v>-</v>
      </c>
      <c r="G38" s="10"/>
      <c r="H38" s="10" t="str">
        <f t="shared" si="1"/>
        <v>-</v>
      </c>
      <c r="I38" s="10" t="s">
        <v>103</v>
      </c>
      <c r="J38" s="10"/>
      <c r="K38" s="10"/>
    </row>
    <row r="39" spans="1:11" x14ac:dyDescent="0.25">
      <c r="A39" s="4" t="s">
        <v>50</v>
      </c>
      <c r="B39" s="1" t="s">
        <v>14</v>
      </c>
      <c r="C39" s="1" t="s">
        <v>8</v>
      </c>
      <c r="D39" s="10"/>
      <c r="E39" s="10"/>
      <c r="F39" s="10" t="str">
        <f t="shared" si="0"/>
        <v>-</v>
      </c>
      <c r="G39" s="10"/>
      <c r="H39" s="10" t="str">
        <f t="shared" si="1"/>
        <v>-</v>
      </c>
      <c r="I39" s="10" t="str">
        <f t="shared" si="2"/>
        <v>=</v>
      </c>
      <c r="J39" s="10"/>
      <c r="K39" s="10"/>
    </row>
    <row r="40" spans="1:11" ht="31.5" x14ac:dyDescent="0.25">
      <c r="A40" s="4" t="s">
        <v>51</v>
      </c>
      <c r="B40" s="1" t="s">
        <v>14</v>
      </c>
      <c r="C40" s="1" t="s">
        <v>10</v>
      </c>
      <c r="D40" s="10"/>
      <c r="E40" s="10"/>
      <c r="F40" s="10" t="str">
        <f t="shared" si="0"/>
        <v>-</v>
      </c>
      <c r="G40" s="10"/>
      <c r="H40" s="10" t="str">
        <f t="shared" si="1"/>
        <v>-</v>
      </c>
      <c r="I40" s="10" t="s">
        <v>103</v>
      </c>
      <c r="J40" s="10"/>
      <c r="K40" s="10"/>
    </row>
    <row r="41" spans="1:11" x14ac:dyDescent="0.25">
      <c r="A41" s="4" t="s">
        <v>52</v>
      </c>
      <c r="B41" s="1" t="s">
        <v>14</v>
      </c>
      <c r="C41" s="1" t="s">
        <v>12</v>
      </c>
      <c r="D41" s="10">
        <v>53168.1</v>
      </c>
      <c r="E41" s="10">
        <v>3414990</v>
      </c>
      <c r="F41" s="10">
        <f t="shared" si="0"/>
        <v>64.230055239890092</v>
      </c>
      <c r="G41" s="10">
        <v>64082</v>
      </c>
      <c r="H41" s="10">
        <f t="shared" si="1"/>
        <v>1.2052715820200459</v>
      </c>
      <c r="I41" s="10">
        <f t="shared" si="2"/>
        <v>1.8764915856268979E-2</v>
      </c>
      <c r="J41" s="10"/>
      <c r="K41" s="10"/>
    </row>
    <row r="42" spans="1:11" x14ac:dyDescent="0.25">
      <c r="A42" s="2" t="s">
        <v>53</v>
      </c>
      <c r="B42" s="3" t="s">
        <v>16</v>
      </c>
      <c r="C42" s="17" t="s">
        <v>98</v>
      </c>
      <c r="D42" s="15">
        <f>SUM(D43:D49)</f>
        <v>355976511.63999999</v>
      </c>
      <c r="E42" s="15">
        <f>SUM(E43:E49)</f>
        <v>422707447.69999999</v>
      </c>
      <c r="F42" s="15">
        <f t="shared" si="0"/>
        <v>1.1874588178657282</v>
      </c>
      <c r="G42" s="15">
        <f>G43+G44+G45+G46+G47+G48+G49</f>
        <v>433169901.69999999</v>
      </c>
      <c r="H42" s="15">
        <f t="shared" si="1"/>
        <v>1.2168496727617408</v>
      </c>
      <c r="I42" s="15">
        <f t="shared" si="2"/>
        <v>1.0247510519555012</v>
      </c>
      <c r="J42" s="15">
        <f>J43+J44+J45+J48+J49</f>
        <v>361628512</v>
      </c>
      <c r="K42" s="15">
        <f>K43+K44+K45+K48+K49</f>
        <v>362398460</v>
      </c>
    </row>
    <row r="43" spans="1:11" x14ac:dyDescent="0.25">
      <c r="A43" s="4" t="s">
        <v>54</v>
      </c>
      <c r="B43" s="1" t="s">
        <v>16</v>
      </c>
      <c r="C43" s="1" t="s">
        <v>4</v>
      </c>
      <c r="D43" s="10">
        <v>81509915.180000007</v>
      </c>
      <c r="E43" s="10">
        <v>82858837</v>
      </c>
      <c r="F43" s="10">
        <f t="shared" si="0"/>
        <v>1.0165491746252115</v>
      </c>
      <c r="G43" s="10">
        <v>99355758.719999999</v>
      </c>
      <c r="H43" s="10">
        <f t="shared" si="1"/>
        <v>1.2189407693602754</v>
      </c>
      <c r="I43" s="10">
        <f t="shared" si="2"/>
        <v>1.1990967085381612</v>
      </c>
      <c r="J43" s="10">
        <v>84893264</v>
      </c>
      <c r="K43" s="10">
        <v>84893378</v>
      </c>
    </row>
    <row r="44" spans="1:11" x14ac:dyDescent="0.25">
      <c r="A44" s="4" t="s">
        <v>55</v>
      </c>
      <c r="B44" s="1" t="s">
        <v>16</v>
      </c>
      <c r="C44" s="1" t="s">
        <v>6</v>
      </c>
      <c r="D44" s="10">
        <v>214123004.38</v>
      </c>
      <c r="E44" s="10">
        <v>274065528.87</v>
      </c>
      <c r="F44" s="10">
        <f t="shared" si="0"/>
        <v>1.2799443463048985</v>
      </c>
      <c r="G44" s="10">
        <v>263350793.97999999</v>
      </c>
      <c r="H44" s="10">
        <f t="shared" si="1"/>
        <v>1.2299042540643432</v>
      </c>
      <c r="I44" s="10">
        <f t="shared" si="2"/>
        <v>0.96090447808530333</v>
      </c>
      <c r="J44" s="10">
        <v>216199524</v>
      </c>
      <c r="K44" s="10">
        <v>216969358</v>
      </c>
    </row>
    <row r="45" spans="1:11" x14ac:dyDescent="0.25">
      <c r="A45" s="4" t="s">
        <v>96</v>
      </c>
      <c r="B45" s="1" t="s">
        <v>16</v>
      </c>
      <c r="C45" s="12" t="s">
        <v>8</v>
      </c>
      <c r="D45" s="10">
        <v>16549741.890000001</v>
      </c>
      <c r="E45" s="10">
        <v>18207212</v>
      </c>
      <c r="F45" s="10">
        <f t="shared" si="0"/>
        <v>1.1001508132886053</v>
      </c>
      <c r="G45" s="10">
        <v>21101215</v>
      </c>
      <c r="H45" s="10">
        <f t="shared" si="1"/>
        <v>1.2750177700807634</v>
      </c>
      <c r="I45" s="10">
        <f t="shared" si="2"/>
        <v>1.1589481684510512</v>
      </c>
      <c r="J45" s="10">
        <v>18350000</v>
      </c>
      <c r="K45" s="10">
        <v>18350000</v>
      </c>
    </row>
    <row r="46" spans="1:11" x14ac:dyDescent="0.25">
      <c r="A46" s="4" t="s">
        <v>56</v>
      </c>
      <c r="B46" s="1" t="s">
        <v>16</v>
      </c>
      <c r="C46" s="1" t="s">
        <v>10</v>
      </c>
      <c r="D46" s="10"/>
      <c r="E46" s="10"/>
      <c r="F46" s="10" t="str">
        <f t="shared" si="0"/>
        <v>-</v>
      </c>
      <c r="G46" s="10"/>
      <c r="H46" s="10" t="str">
        <f t="shared" si="1"/>
        <v>-</v>
      </c>
      <c r="I46" s="10" t="str">
        <f t="shared" si="2"/>
        <v>=</v>
      </c>
      <c r="J46" s="10"/>
      <c r="K46" s="10"/>
    </row>
    <row r="47" spans="1:11" ht="31.5" x14ac:dyDescent="0.25">
      <c r="A47" s="4" t="s">
        <v>57</v>
      </c>
      <c r="B47" s="1" t="s">
        <v>16</v>
      </c>
      <c r="C47" s="1" t="s">
        <v>12</v>
      </c>
      <c r="D47" s="10"/>
      <c r="E47" s="10"/>
      <c r="F47" s="10" t="str">
        <f t="shared" si="0"/>
        <v>-</v>
      </c>
      <c r="G47" s="10"/>
      <c r="H47" s="10" t="str">
        <f t="shared" si="1"/>
        <v>-</v>
      </c>
      <c r="I47" s="10" t="str">
        <f t="shared" si="2"/>
        <v>=</v>
      </c>
      <c r="J47" s="10"/>
      <c r="K47" s="10"/>
    </row>
    <row r="48" spans="1:11" x14ac:dyDescent="0.25">
      <c r="A48" s="4" t="s">
        <v>58</v>
      </c>
      <c r="B48" s="1" t="s">
        <v>16</v>
      </c>
      <c r="C48" s="1" t="s">
        <v>16</v>
      </c>
      <c r="D48" s="10">
        <v>19725</v>
      </c>
      <c r="E48" s="10">
        <v>798000</v>
      </c>
      <c r="F48" s="10">
        <f t="shared" si="0"/>
        <v>40.456273764258555</v>
      </c>
      <c r="G48" s="10">
        <v>798000</v>
      </c>
      <c r="H48" s="10">
        <f t="shared" si="1"/>
        <v>40.456273764258555</v>
      </c>
      <c r="I48" s="10">
        <f t="shared" si="2"/>
        <v>1</v>
      </c>
      <c r="J48" s="10">
        <v>798000</v>
      </c>
      <c r="K48" s="10">
        <v>798000</v>
      </c>
    </row>
    <row r="49" spans="1:11" x14ac:dyDescent="0.25">
      <c r="A49" s="4" t="s">
        <v>59</v>
      </c>
      <c r="B49" s="1" t="s">
        <v>16</v>
      </c>
      <c r="C49" s="1" t="s">
        <v>26</v>
      </c>
      <c r="D49" s="10">
        <v>43774125.189999998</v>
      </c>
      <c r="E49" s="10">
        <v>46777869.829999998</v>
      </c>
      <c r="F49" s="10">
        <f t="shared" si="0"/>
        <v>1.0686191814676445</v>
      </c>
      <c r="G49" s="10">
        <v>48564134</v>
      </c>
      <c r="H49" s="10">
        <f t="shared" si="1"/>
        <v>1.1094255747935371</v>
      </c>
      <c r="I49" s="10">
        <f t="shared" si="2"/>
        <v>1.0381860947600146</v>
      </c>
      <c r="J49" s="10">
        <v>41387724</v>
      </c>
      <c r="K49" s="10">
        <v>41387724</v>
      </c>
    </row>
    <row r="50" spans="1:11" x14ac:dyDescent="0.25">
      <c r="A50" s="2" t="s">
        <v>60</v>
      </c>
      <c r="B50" s="3" t="s">
        <v>39</v>
      </c>
      <c r="C50" s="17" t="s">
        <v>98</v>
      </c>
      <c r="D50" s="15">
        <f>SUM(D51:D52)</f>
        <v>32150266.460000001</v>
      </c>
      <c r="E50" s="15">
        <f>SUM(E51:E52)</f>
        <v>41815369.799999997</v>
      </c>
      <c r="F50" s="15">
        <f t="shared" si="0"/>
        <v>1.3006228067199663</v>
      </c>
      <c r="G50" s="15">
        <f>G51+G52</f>
        <v>38287550</v>
      </c>
      <c r="H50" s="15">
        <f t="shared" si="1"/>
        <v>1.1908937068262171</v>
      </c>
      <c r="I50" s="15">
        <f t="shared" si="2"/>
        <v>0.91563341860006708</v>
      </c>
      <c r="J50" s="15">
        <f>J51+J52</f>
        <v>39613814</v>
      </c>
      <c r="K50" s="15">
        <f>K51+K52</f>
        <v>31675450</v>
      </c>
    </row>
    <row r="51" spans="1:11" x14ac:dyDescent="0.25">
      <c r="A51" s="4" t="s">
        <v>61</v>
      </c>
      <c r="B51" s="1" t="s">
        <v>39</v>
      </c>
      <c r="C51" s="1" t="s">
        <v>4</v>
      </c>
      <c r="D51" s="10">
        <v>31992466.460000001</v>
      </c>
      <c r="E51" s="10">
        <v>41656969.799999997</v>
      </c>
      <c r="F51" s="10">
        <f t="shared" si="0"/>
        <v>1.3020868476046843</v>
      </c>
      <c r="G51" s="10">
        <v>38132750</v>
      </c>
      <c r="H51" s="10">
        <f t="shared" si="1"/>
        <v>1.19192904516059</v>
      </c>
      <c r="I51" s="10">
        <f t="shared" si="2"/>
        <v>0.91539903605758677</v>
      </c>
      <c r="J51" s="10">
        <v>39455414</v>
      </c>
      <c r="K51" s="10">
        <v>31517050</v>
      </c>
    </row>
    <row r="52" spans="1:11" x14ac:dyDescent="0.25">
      <c r="A52" s="4" t="s">
        <v>62</v>
      </c>
      <c r="B52" s="1" t="s">
        <v>39</v>
      </c>
      <c r="C52" s="1" t="s">
        <v>10</v>
      </c>
      <c r="D52" s="10">
        <v>157800</v>
      </c>
      <c r="E52" s="10">
        <v>158400</v>
      </c>
      <c r="F52" s="10">
        <f t="shared" si="0"/>
        <v>1.0038022813688212</v>
      </c>
      <c r="G52" s="10">
        <v>154800</v>
      </c>
      <c r="H52" s="10">
        <f t="shared" si="1"/>
        <v>0.98098859315589348</v>
      </c>
      <c r="I52" s="10">
        <f t="shared" si="2"/>
        <v>0.97727272727272729</v>
      </c>
      <c r="J52" s="10">
        <v>158400</v>
      </c>
      <c r="K52" s="10">
        <v>158400</v>
      </c>
    </row>
    <row r="53" spans="1:11" hidden="1" x14ac:dyDescent="0.25">
      <c r="A53" s="2" t="s">
        <v>63</v>
      </c>
      <c r="B53" s="3" t="s">
        <v>26</v>
      </c>
      <c r="C53" s="17" t="s">
        <v>98</v>
      </c>
      <c r="D53" s="15">
        <f>SUM(D54:D59)</f>
        <v>0</v>
      </c>
      <c r="E53" s="15">
        <f>SUM(E54:E59)</f>
        <v>0</v>
      </c>
      <c r="F53" s="15" t="str">
        <f t="shared" si="0"/>
        <v>-</v>
      </c>
      <c r="G53" s="15">
        <v>5717821303.1800003</v>
      </c>
      <c r="H53" s="15" t="str">
        <f t="shared" si="1"/>
        <v>-</v>
      </c>
      <c r="I53" s="15" t="str">
        <f t="shared" si="2"/>
        <v>=</v>
      </c>
      <c r="J53" s="15">
        <v>3995250822.8200002</v>
      </c>
      <c r="K53" s="15">
        <v>3866109613</v>
      </c>
    </row>
    <row r="54" spans="1:11" hidden="1" x14ac:dyDescent="0.25">
      <c r="A54" s="4" t="s">
        <v>64</v>
      </c>
      <c r="B54" s="1" t="s">
        <v>26</v>
      </c>
      <c r="C54" s="1" t="s">
        <v>4</v>
      </c>
      <c r="D54" s="10"/>
      <c r="E54" s="10"/>
      <c r="F54" s="10" t="str">
        <f t="shared" si="0"/>
        <v>-</v>
      </c>
      <c r="G54" s="10"/>
      <c r="H54" s="10" t="str">
        <f t="shared" si="1"/>
        <v>-</v>
      </c>
      <c r="I54" s="10" t="str">
        <f t="shared" si="2"/>
        <v>=</v>
      </c>
      <c r="J54" s="10"/>
      <c r="K54" s="10"/>
    </row>
    <row r="55" spans="1:11" hidden="1" x14ac:dyDescent="0.25">
      <c r="A55" s="4" t="s">
        <v>65</v>
      </c>
      <c r="B55" s="1" t="s">
        <v>26</v>
      </c>
      <c r="C55" s="1" t="s">
        <v>6</v>
      </c>
      <c r="D55" s="10"/>
      <c r="E55" s="10"/>
      <c r="F55" s="10" t="str">
        <f t="shared" si="0"/>
        <v>-</v>
      </c>
      <c r="G55" s="10"/>
      <c r="H55" s="10" t="str">
        <f t="shared" si="1"/>
        <v>-</v>
      </c>
      <c r="I55" s="10" t="str">
        <f t="shared" si="2"/>
        <v>=</v>
      </c>
      <c r="J55" s="10"/>
      <c r="K55" s="10"/>
    </row>
    <row r="56" spans="1:11" hidden="1" x14ac:dyDescent="0.25">
      <c r="A56" s="4" t="s">
        <v>66</v>
      </c>
      <c r="B56" s="1" t="s">
        <v>26</v>
      </c>
      <c r="C56" s="1" t="s">
        <v>10</v>
      </c>
      <c r="D56" s="10"/>
      <c r="E56" s="10"/>
      <c r="F56" s="10" t="str">
        <f t="shared" si="0"/>
        <v>-</v>
      </c>
      <c r="G56" s="10"/>
      <c r="H56" s="10" t="str">
        <f t="shared" si="1"/>
        <v>-</v>
      </c>
      <c r="I56" s="10" t="str">
        <f t="shared" si="2"/>
        <v>=</v>
      </c>
      <c r="J56" s="10"/>
      <c r="K56" s="10"/>
    </row>
    <row r="57" spans="1:11" hidden="1" x14ac:dyDescent="0.25">
      <c r="A57" s="4" t="s">
        <v>67</v>
      </c>
      <c r="B57" s="1" t="s">
        <v>26</v>
      </c>
      <c r="C57" s="1" t="s">
        <v>12</v>
      </c>
      <c r="D57" s="10"/>
      <c r="E57" s="10"/>
      <c r="F57" s="10" t="str">
        <f t="shared" si="0"/>
        <v>-</v>
      </c>
      <c r="G57" s="10"/>
      <c r="H57" s="10" t="str">
        <f t="shared" si="1"/>
        <v>-</v>
      </c>
      <c r="I57" s="10" t="str">
        <f t="shared" si="2"/>
        <v>=</v>
      </c>
      <c r="J57" s="10"/>
      <c r="K57" s="10"/>
    </row>
    <row r="58" spans="1:11" ht="31.5" hidden="1" x14ac:dyDescent="0.25">
      <c r="A58" s="4" t="s">
        <v>68</v>
      </c>
      <c r="B58" s="1" t="s">
        <v>26</v>
      </c>
      <c r="C58" s="1" t="s">
        <v>14</v>
      </c>
      <c r="D58" s="10"/>
      <c r="E58" s="10"/>
      <c r="F58" s="10" t="str">
        <f t="shared" si="0"/>
        <v>-</v>
      </c>
      <c r="G58" s="10"/>
      <c r="H58" s="10" t="str">
        <f t="shared" si="1"/>
        <v>-</v>
      </c>
      <c r="I58" s="10" t="str">
        <f t="shared" si="2"/>
        <v>=</v>
      </c>
      <c r="J58" s="10"/>
      <c r="K58" s="10"/>
    </row>
    <row r="59" spans="1:11" hidden="1" x14ac:dyDescent="0.25">
      <c r="A59" s="4" t="s">
        <v>69</v>
      </c>
      <c r="B59" s="1" t="s">
        <v>26</v>
      </c>
      <c r="C59" s="1" t="s">
        <v>26</v>
      </c>
      <c r="D59" s="10"/>
      <c r="E59" s="10"/>
      <c r="F59" s="10" t="str">
        <f t="shared" si="0"/>
        <v>-</v>
      </c>
      <c r="G59" s="10"/>
      <c r="H59" s="10" t="str">
        <f t="shared" si="1"/>
        <v>-</v>
      </c>
      <c r="I59" s="10" t="str">
        <f t="shared" si="2"/>
        <v>=</v>
      </c>
      <c r="J59" s="10"/>
      <c r="K59" s="10"/>
    </row>
    <row r="60" spans="1:11" x14ac:dyDescent="0.25">
      <c r="A60" s="2" t="s">
        <v>70</v>
      </c>
      <c r="B60" s="3" t="s">
        <v>28</v>
      </c>
      <c r="C60" s="17" t="s">
        <v>98</v>
      </c>
      <c r="D60" s="15">
        <f>SUM(D61:D65)</f>
        <v>17744858.259999998</v>
      </c>
      <c r="E60" s="15">
        <f>SUM(E61:E65)</f>
        <v>31587581.879999999</v>
      </c>
      <c r="F60" s="15">
        <f t="shared" si="0"/>
        <v>1.780097728433476</v>
      </c>
      <c r="G60" s="15">
        <f>G61+G62+G63+G64+G65</f>
        <v>32279669</v>
      </c>
      <c r="H60" s="15">
        <f t="shared" si="1"/>
        <v>1.8190998500542548</v>
      </c>
      <c r="I60" s="15">
        <f t="shared" si="2"/>
        <v>1.0219101013375831</v>
      </c>
      <c r="J60" s="15">
        <f>J61+J62+J63+J64+J65</f>
        <v>28698232</v>
      </c>
      <c r="K60" s="15">
        <f>K61+K62+K63+K64+K65</f>
        <v>31218432</v>
      </c>
    </row>
    <row r="61" spans="1:11" x14ac:dyDescent="0.25">
      <c r="A61" s="4" t="s">
        <v>71</v>
      </c>
      <c r="B61" s="1" t="s">
        <v>28</v>
      </c>
      <c r="C61" s="1" t="s">
        <v>4</v>
      </c>
      <c r="D61" s="10">
        <v>6227017.8499999996</v>
      </c>
      <c r="E61" s="10">
        <v>6226000</v>
      </c>
      <c r="F61" s="10">
        <f t="shared" si="0"/>
        <v>0.99983654294487057</v>
      </c>
      <c r="G61" s="10">
        <v>6805000</v>
      </c>
      <c r="H61" s="10">
        <f t="shared" si="1"/>
        <v>1.0928184508094834</v>
      </c>
      <c r="I61" s="10">
        <f t="shared" si="2"/>
        <v>1.0929971088981689</v>
      </c>
      <c r="J61" s="10">
        <v>2136800</v>
      </c>
      <c r="K61" s="10">
        <v>3007300</v>
      </c>
    </row>
    <row r="62" spans="1:11" x14ac:dyDescent="0.25">
      <c r="A62" s="4" t="s">
        <v>72</v>
      </c>
      <c r="B62" s="1" t="s">
        <v>28</v>
      </c>
      <c r="C62" s="1" t="s">
        <v>6</v>
      </c>
      <c r="D62" s="10"/>
      <c r="E62" s="10"/>
      <c r="F62" s="10" t="str">
        <f t="shared" si="0"/>
        <v>-</v>
      </c>
      <c r="G62" s="10"/>
      <c r="H62" s="10" t="str">
        <f t="shared" si="1"/>
        <v>-</v>
      </c>
      <c r="I62" s="10" t="str">
        <f t="shared" si="2"/>
        <v>=</v>
      </c>
      <c r="J62" s="10"/>
      <c r="K62" s="10"/>
    </row>
    <row r="63" spans="1:11" x14ac:dyDescent="0.25">
      <c r="A63" s="4" t="s">
        <v>73</v>
      </c>
      <c r="B63" s="1" t="s">
        <v>28</v>
      </c>
      <c r="C63" s="1" t="s">
        <v>8</v>
      </c>
      <c r="D63" s="10">
        <v>149808</v>
      </c>
      <c r="E63" s="10">
        <v>216937</v>
      </c>
      <c r="F63" s="10">
        <f t="shared" si="0"/>
        <v>1.448100234967425</v>
      </c>
      <c r="G63" s="10">
        <v>208537</v>
      </c>
      <c r="H63" s="10">
        <f t="shared" si="1"/>
        <v>1.392028463099434</v>
      </c>
      <c r="I63" s="10">
        <f t="shared" si="2"/>
        <v>0.961279081023523</v>
      </c>
      <c r="J63" s="10">
        <v>186400</v>
      </c>
      <c r="K63" s="10">
        <v>214800</v>
      </c>
    </row>
    <row r="64" spans="1:11" x14ac:dyDescent="0.25">
      <c r="A64" s="4" t="s">
        <v>74</v>
      </c>
      <c r="B64" s="1" t="s">
        <v>28</v>
      </c>
      <c r="C64" s="1" t="s">
        <v>10</v>
      </c>
      <c r="D64" s="10">
        <v>9788550.4100000001</v>
      </c>
      <c r="E64" s="10">
        <v>23349456.879999999</v>
      </c>
      <c r="F64" s="10">
        <f t="shared" si="0"/>
        <v>2.3853845464335715</v>
      </c>
      <c r="G64" s="10">
        <v>24102772</v>
      </c>
      <c r="H64" s="10">
        <f t="shared" si="1"/>
        <v>2.462343349161952</v>
      </c>
      <c r="I64" s="10">
        <f t="shared" si="2"/>
        <v>1.0322626399351178</v>
      </c>
      <c r="J64" s="10">
        <v>25200672</v>
      </c>
      <c r="K64" s="10">
        <v>26821972</v>
      </c>
    </row>
    <row r="65" spans="1:11" x14ac:dyDescent="0.25">
      <c r="A65" s="4" t="s">
        <v>75</v>
      </c>
      <c r="B65" s="1" t="s">
        <v>28</v>
      </c>
      <c r="C65" s="1" t="s">
        <v>14</v>
      </c>
      <c r="D65" s="10">
        <v>1579482</v>
      </c>
      <c r="E65" s="10">
        <v>1795188</v>
      </c>
      <c r="F65" s="10">
        <f t="shared" si="0"/>
        <v>1.1365675582247852</v>
      </c>
      <c r="G65" s="10">
        <v>1163360</v>
      </c>
      <c r="H65" s="10">
        <f t="shared" si="1"/>
        <v>0.73654527243741941</v>
      </c>
      <c r="I65" s="10">
        <f t="shared" si="2"/>
        <v>0.64804354752816973</v>
      </c>
      <c r="J65" s="10">
        <v>1174360</v>
      </c>
      <c r="K65" s="10">
        <v>1174360</v>
      </c>
    </row>
    <row r="66" spans="1:11" x14ac:dyDescent="0.25">
      <c r="A66" s="2" t="s">
        <v>76</v>
      </c>
      <c r="B66" s="3" t="s">
        <v>18</v>
      </c>
      <c r="C66" s="17" t="s">
        <v>98</v>
      </c>
      <c r="D66" s="15">
        <f>SUM(D67:D70)</f>
        <v>10692526.68</v>
      </c>
      <c r="E66" s="15">
        <f>SUM(E67:E70)</f>
        <v>11168089</v>
      </c>
      <c r="F66" s="15">
        <f t="shared" si="0"/>
        <v>1.0444761406010352</v>
      </c>
      <c r="G66" s="15">
        <f>G67+G68</f>
        <v>11649647</v>
      </c>
      <c r="H66" s="15">
        <f t="shared" si="1"/>
        <v>1.0895130167680815</v>
      </c>
      <c r="I66" s="15">
        <f t="shared" si="2"/>
        <v>1.0431191047993977</v>
      </c>
      <c r="J66" s="15">
        <f>J67+J68</f>
        <v>16374840</v>
      </c>
      <c r="K66" s="15">
        <f>K67+K68</f>
        <v>8989900</v>
      </c>
    </row>
    <row r="67" spans="1:11" x14ac:dyDescent="0.25">
      <c r="A67" s="4" t="s">
        <v>77</v>
      </c>
      <c r="B67" s="1" t="s">
        <v>18</v>
      </c>
      <c r="C67" s="1" t="s">
        <v>4</v>
      </c>
      <c r="D67" s="10">
        <v>10400559.84</v>
      </c>
      <c r="E67" s="10">
        <v>10749089</v>
      </c>
      <c r="F67" s="10">
        <f t="shared" si="0"/>
        <v>1.0335106153285687</v>
      </c>
      <c r="G67" s="10">
        <v>11230647</v>
      </c>
      <c r="H67" s="10">
        <f t="shared" si="1"/>
        <v>1.079811776747587</v>
      </c>
      <c r="I67" s="10">
        <f t="shared" si="2"/>
        <v>1.0447998895534309</v>
      </c>
      <c r="J67" s="10">
        <v>16155840</v>
      </c>
      <c r="K67" s="10">
        <v>8770900</v>
      </c>
    </row>
    <row r="68" spans="1:11" x14ac:dyDescent="0.25">
      <c r="A68" s="4" t="s">
        <v>78</v>
      </c>
      <c r="B68" s="1" t="s">
        <v>18</v>
      </c>
      <c r="C68" s="1" t="s">
        <v>6</v>
      </c>
      <c r="D68" s="10">
        <v>291966.84000000003</v>
      </c>
      <c r="E68" s="10">
        <v>419000</v>
      </c>
      <c r="F68" s="10">
        <f t="shared" si="0"/>
        <v>1.4350944785373572</v>
      </c>
      <c r="G68" s="10">
        <v>419000</v>
      </c>
      <c r="H68" s="10">
        <f t="shared" ref="H68:H82" si="3">IFERROR(G68/D68,"-")</f>
        <v>1.4350944785373572</v>
      </c>
      <c r="I68" s="10">
        <f t="shared" ref="I68:I82" si="4">IFERROR(G68/E68,"=")</f>
        <v>1</v>
      </c>
      <c r="J68" s="10">
        <v>219000</v>
      </c>
      <c r="K68" s="10">
        <v>219000</v>
      </c>
    </row>
    <row r="69" spans="1:11" x14ac:dyDescent="0.25">
      <c r="A69" s="4" t="s">
        <v>79</v>
      </c>
      <c r="B69" s="1" t="s">
        <v>18</v>
      </c>
      <c r="C69" s="1" t="s">
        <v>8</v>
      </c>
      <c r="D69" s="10"/>
      <c r="E69" s="10"/>
      <c r="F69" s="10" t="str">
        <f t="shared" ref="F69:F82" si="5">IFERROR(E69/D69,"-")</f>
        <v>-</v>
      </c>
      <c r="G69" s="10"/>
      <c r="H69" s="10" t="str">
        <f t="shared" si="3"/>
        <v>-</v>
      </c>
      <c r="I69" s="10" t="str">
        <f t="shared" si="4"/>
        <v>=</v>
      </c>
      <c r="J69" s="10"/>
      <c r="K69" s="10"/>
    </row>
    <row r="70" spans="1:11" x14ac:dyDescent="0.25">
      <c r="A70" s="4" t="s">
        <v>80</v>
      </c>
      <c r="B70" s="1" t="s">
        <v>18</v>
      </c>
      <c r="C70" s="1" t="s">
        <v>12</v>
      </c>
      <c r="D70" s="10"/>
      <c r="E70" s="10"/>
      <c r="F70" s="10" t="str">
        <f t="shared" si="5"/>
        <v>-</v>
      </c>
      <c r="G70" s="10"/>
      <c r="H70" s="10" t="str">
        <f t="shared" si="3"/>
        <v>-</v>
      </c>
      <c r="I70" s="10" t="str">
        <f t="shared" si="4"/>
        <v>=</v>
      </c>
      <c r="J70" s="10"/>
      <c r="K70" s="10"/>
    </row>
    <row r="71" spans="1:11" hidden="1" x14ac:dyDescent="0.25">
      <c r="A71" s="2" t="s">
        <v>81</v>
      </c>
      <c r="B71" s="3" t="s">
        <v>43</v>
      </c>
      <c r="C71" s="17" t="s">
        <v>98</v>
      </c>
      <c r="D71" s="15">
        <f>SUM(D72:D74)</f>
        <v>0</v>
      </c>
      <c r="E71" s="15">
        <f>SUM(E72:E74)</f>
        <v>0</v>
      </c>
      <c r="F71" s="15" t="str">
        <f t="shared" si="5"/>
        <v>-</v>
      </c>
      <c r="G71" s="15">
        <v>138189929</v>
      </c>
      <c r="H71" s="15" t="str">
        <f t="shared" si="3"/>
        <v>-</v>
      </c>
      <c r="I71" s="15" t="str">
        <f t="shared" si="4"/>
        <v>=</v>
      </c>
      <c r="J71" s="15">
        <v>133372254</v>
      </c>
      <c r="K71" s="15">
        <v>134663463</v>
      </c>
    </row>
    <row r="72" spans="1:11" hidden="1" x14ac:dyDescent="0.25">
      <c r="A72" s="4" t="s">
        <v>82</v>
      </c>
      <c r="B72" s="1" t="s">
        <v>43</v>
      </c>
      <c r="C72" s="1" t="s">
        <v>4</v>
      </c>
      <c r="D72" s="10"/>
      <c r="E72" s="10"/>
      <c r="F72" s="10" t="str">
        <f t="shared" si="5"/>
        <v>-</v>
      </c>
      <c r="G72" s="10"/>
      <c r="H72" s="10" t="str">
        <f t="shared" si="3"/>
        <v>-</v>
      </c>
      <c r="I72" s="10" t="str">
        <f t="shared" si="4"/>
        <v>=</v>
      </c>
      <c r="J72" s="10"/>
      <c r="K72" s="10"/>
    </row>
    <row r="73" spans="1:11" hidden="1" x14ac:dyDescent="0.25">
      <c r="A73" s="4" t="s">
        <v>83</v>
      </c>
      <c r="B73" s="1" t="s">
        <v>43</v>
      </c>
      <c r="C73" s="1" t="s">
        <v>6</v>
      </c>
      <c r="D73" s="10"/>
      <c r="E73" s="10"/>
      <c r="F73" s="10" t="str">
        <f t="shared" si="5"/>
        <v>-</v>
      </c>
      <c r="G73" s="10"/>
      <c r="H73" s="10" t="str">
        <f t="shared" si="3"/>
        <v>-</v>
      </c>
      <c r="I73" s="10" t="str">
        <f t="shared" si="4"/>
        <v>=</v>
      </c>
      <c r="J73" s="10"/>
      <c r="K73" s="10"/>
    </row>
    <row r="74" spans="1:11" hidden="1" x14ac:dyDescent="0.25">
      <c r="A74" s="4" t="s">
        <v>84</v>
      </c>
      <c r="B74" s="1" t="s">
        <v>43</v>
      </c>
      <c r="C74" s="1" t="s">
        <v>10</v>
      </c>
      <c r="D74" s="10"/>
      <c r="E74" s="10"/>
      <c r="F74" s="10" t="str">
        <f t="shared" si="5"/>
        <v>-</v>
      </c>
      <c r="G74" s="10"/>
      <c r="H74" s="10" t="str">
        <f t="shared" si="3"/>
        <v>-</v>
      </c>
      <c r="I74" s="10" t="str">
        <f t="shared" si="4"/>
        <v>=</v>
      </c>
      <c r="J74" s="10"/>
      <c r="K74" s="10"/>
    </row>
    <row r="75" spans="1:11" x14ac:dyDescent="0.25">
      <c r="A75" s="2" t="s">
        <v>85</v>
      </c>
      <c r="B75" s="3" t="s">
        <v>20</v>
      </c>
      <c r="C75" s="17" t="s">
        <v>98</v>
      </c>
      <c r="D75" s="15">
        <f>D76</f>
        <v>0</v>
      </c>
      <c r="E75" s="15">
        <f>E76</f>
        <v>0</v>
      </c>
      <c r="F75" s="15" t="str">
        <f t="shared" si="5"/>
        <v>-</v>
      </c>
      <c r="G75" s="15">
        <v>0</v>
      </c>
      <c r="H75" s="15" t="str">
        <f t="shared" si="3"/>
        <v>-</v>
      </c>
      <c r="I75" s="15" t="str">
        <f t="shared" si="4"/>
        <v>=</v>
      </c>
      <c r="J75" s="15">
        <v>0</v>
      </c>
      <c r="K75" s="15">
        <v>0</v>
      </c>
    </row>
    <row r="76" spans="1:11" x14ac:dyDescent="0.25">
      <c r="A76" s="4" t="s">
        <v>86</v>
      </c>
      <c r="B76" s="1" t="s">
        <v>20</v>
      </c>
      <c r="C76" s="1" t="s">
        <v>4</v>
      </c>
      <c r="D76" s="10"/>
      <c r="E76" s="10"/>
      <c r="F76" s="10" t="str">
        <f t="shared" si="5"/>
        <v>-</v>
      </c>
      <c r="G76" s="10"/>
      <c r="H76" s="10" t="str">
        <f t="shared" si="3"/>
        <v>-</v>
      </c>
      <c r="I76" s="10" t="str">
        <f t="shared" si="4"/>
        <v>=</v>
      </c>
      <c r="J76" s="10"/>
      <c r="K76" s="10"/>
    </row>
    <row r="77" spans="1:11" ht="31.5" x14ac:dyDescent="0.25">
      <c r="A77" s="2" t="s">
        <v>87</v>
      </c>
      <c r="B77" s="3" t="s">
        <v>31</v>
      </c>
      <c r="C77" s="17" t="s">
        <v>98</v>
      </c>
      <c r="D77" s="15">
        <f>SUM(D78:D80)</f>
        <v>21441458.559999999</v>
      </c>
      <c r="E77" s="15">
        <f>SUM(E78:E80)</f>
        <v>6304587.4400000004</v>
      </c>
      <c r="F77" s="15">
        <f t="shared" si="5"/>
        <v>0.29403724668999387</v>
      </c>
      <c r="G77" s="15">
        <f>G78+G79</f>
        <v>4108000</v>
      </c>
      <c r="H77" s="15">
        <f t="shared" si="3"/>
        <v>0.19159144367462286</v>
      </c>
      <c r="I77" s="15">
        <f t="shared" si="4"/>
        <v>0.65158902768743254</v>
      </c>
      <c r="J77" s="15">
        <f>J78+J79</f>
        <v>1108000</v>
      </c>
      <c r="K77" s="15">
        <f>K78</f>
        <v>1108000</v>
      </c>
    </row>
    <row r="78" spans="1:11" ht="31.5" x14ac:dyDescent="0.25">
      <c r="A78" s="4" t="s">
        <v>88</v>
      </c>
      <c r="B78" s="1" t="s">
        <v>31</v>
      </c>
      <c r="C78" s="1" t="s">
        <v>4</v>
      </c>
      <c r="D78" s="10">
        <v>992000</v>
      </c>
      <c r="E78" s="10">
        <v>1073000</v>
      </c>
      <c r="F78" s="10">
        <f t="shared" si="5"/>
        <v>1.0816532258064515</v>
      </c>
      <c r="G78" s="10">
        <v>1108000</v>
      </c>
      <c r="H78" s="10">
        <f t="shared" si="3"/>
        <v>1.1169354838709677</v>
      </c>
      <c r="I78" s="10">
        <f t="shared" si="4"/>
        <v>1.0326188257222739</v>
      </c>
      <c r="J78" s="10">
        <v>1108000</v>
      </c>
      <c r="K78" s="10">
        <v>1108000</v>
      </c>
    </row>
    <row r="79" spans="1:11" x14ac:dyDescent="0.25">
      <c r="A79" s="4" t="s">
        <v>89</v>
      </c>
      <c r="B79" s="1" t="s">
        <v>31</v>
      </c>
      <c r="C79" s="1" t="s">
        <v>6</v>
      </c>
      <c r="D79" s="10">
        <v>14500000</v>
      </c>
      <c r="E79" s="10">
        <v>4994504</v>
      </c>
      <c r="F79" s="10">
        <f t="shared" si="5"/>
        <v>0.34444855172413791</v>
      </c>
      <c r="G79" s="10">
        <v>3000000</v>
      </c>
      <c r="H79" s="10">
        <f t="shared" si="3"/>
        <v>0.20689655172413793</v>
      </c>
      <c r="I79" s="10">
        <f t="shared" si="4"/>
        <v>0.60066024574211974</v>
      </c>
      <c r="J79" s="10"/>
      <c r="K79" s="10"/>
    </row>
    <row r="80" spans="1:11" x14ac:dyDescent="0.25">
      <c r="A80" s="4" t="s">
        <v>90</v>
      </c>
      <c r="B80" s="1" t="s">
        <v>31</v>
      </c>
      <c r="C80" s="1" t="s">
        <v>8</v>
      </c>
      <c r="D80" s="10">
        <v>5949458.5599999996</v>
      </c>
      <c r="E80" s="10">
        <v>237083.44</v>
      </c>
      <c r="F80" s="10">
        <f t="shared" si="5"/>
        <v>3.984958254755875E-2</v>
      </c>
      <c r="G80" s="10"/>
      <c r="H80" s="10">
        <f t="shared" si="3"/>
        <v>0</v>
      </c>
      <c r="I80" s="10">
        <f t="shared" si="4"/>
        <v>0</v>
      </c>
      <c r="J80" s="10"/>
      <c r="K80" s="10"/>
    </row>
    <row r="81" spans="1:11" ht="24.75" hidden="1" customHeight="1" x14ac:dyDescent="0.25">
      <c r="A81" s="2" t="s">
        <v>99</v>
      </c>
      <c r="B81" s="17" t="s">
        <v>100</v>
      </c>
      <c r="C81" s="12">
        <v>99</v>
      </c>
      <c r="D81" s="15"/>
      <c r="E81" s="16"/>
      <c r="F81" s="13" t="str">
        <f t="shared" ref="F81" si="6">IFERROR(E81/D81,"-")</f>
        <v>-</v>
      </c>
      <c r="G81" s="16" t="s">
        <v>103</v>
      </c>
      <c r="H81" s="14" t="str">
        <f t="shared" si="3"/>
        <v>-</v>
      </c>
      <c r="I81" s="14" t="s">
        <v>103</v>
      </c>
      <c r="J81" s="16"/>
      <c r="K81" s="16"/>
    </row>
    <row r="82" spans="1:11" s="9" customFormat="1" ht="34.5" customHeight="1" x14ac:dyDescent="0.25">
      <c r="A82" s="7" t="s">
        <v>91</v>
      </c>
      <c r="B82" s="8"/>
      <c r="C82" s="8"/>
      <c r="D82" s="16">
        <f>D3+D12+D15+D20+D31+D36+D42+D50+D60+D66+D77</f>
        <v>515345535.33999997</v>
      </c>
      <c r="E82" s="16">
        <f>SUM(E3:E81)-E3-E12-E15-E20-E31-E36-E42-E50-E53-E60-E66-E71-E75-E77</f>
        <v>613818399.17000043</v>
      </c>
      <c r="F82" s="13">
        <f t="shared" si="5"/>
        <v>1.191081239822972</v>
      </c>
      <c r="G82" s="16">
        <f>G3+G12+G15+G20+G31+G36+G42+G50+G60+G66+G77</f>
        <v>596146881.60000002</v>
      </c>
      <c r="H82" s="14">
        <f t="shared" si="3"/>
        <v>1.1567906205041463</v>
      </c>
      <c r="I82" s="14">
        <f t="shared" si="4"/>
        <v>0.97121051178345963</v>
      </c>
      <c r="J82" s="16">
        <f>SUM(J3:J81)-J3-J12-J15-J20-J31-J36-J42-J50-J53-J60-J66-J71-J75-J77</f>
        <v>510140427.5999999</v>
      </c>
      <c r="K82" s="16">
        <f>SUM(K3:K81)-K3-K12-K15-K20-K31-K36-K42-K50-K53-K60-K66-K71-K75-K77</f>
        <v>503402899.59999943</v>
      </c>
    </row>
    <row r="83" spans="1:11" x14ac:dyDescent="0.25">
      <c r="D83" s="19"/>
    </row>
    <row r="84" spans="1:11" x14ac:dyDescent="0.25">
      <c r="D84" s="19"/>
      <c r="E84" s="18"/>
    </row>
  </sheetData>
  <mergeCells count="1">
    <mergeCell ref="A1:K1"/>
  </mergeCells>
  <pageMargins left="0.32" right="0.39370078740157483" top="0.27559055118110237" bottom="0.49" header="0.27559055118110237" footer="0.31496062992125984"/>
  <pageSetup paperSize="9" scale="52" fitToHeight="0" orientation="landscape" errors="blank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G84"/>
  <sheetViews>
    <sheetView topLeftCell="A67" workbookViewId="0">
      <selection activeCell="G26" sqref="G26"/>
    </sheetView>
  </sheetViews>
  <sheetFormatPr defaultRowHeight="15" x14ac:dyDescent="0.25"/>
  <cols>
    <col min="7" max="7" width="13.42578125" customWidth="1"/>
    <col min="8" max="8" width="45.42578125" customWidth="1"/>
  </cols>
  <sheetData>
    <row r="6" spans="5:7" ht="15.75" x14ac:dyDescent="0.25">
      <c r="E6" s="3" t="s">
        <v>4</v>
      </c>
      <c r="F6" s="17" t="s">
        <v>98</v>
      </c>
      <c r="G6" t="str">
        <f>E6&amp;F6</f>
        <v>0100</v>
      </c>
    </row>
    <row r="7" spans="5:7" ht="15.75" x14ac:dyDescent="0.25">
      <c r="E7" s="1" t="s">
        <v>4</v>
      </c>
      <c r="F7" s="1" t="s">
        <v>6</v>
      </c>
      <c r="G7" t="str">
        <f t="shared" ref="G7:G70" si="0">E7&amp;F7</f>
        <v>0102</v>
      </c>
    </row>
    <row r="8" spans="5:7" ht="15.75" x14ac:dyDescent="0.25">
      <c r="E8" s="1" t="s">
        <v>4</v>
      </c>
      <c r="F8" s="1" t="s">
        <v>8</v>
      </c>
      <c r="G8" t="str">
        <f t="shared" si="0"/>
        <v>0103</v>
      </c>
    </row>
    <row r="9" spans="5:7" ht="15.75" x14ac:dyDescent="0.25">
      <c r="E9" s="1" t="s">
        <v>4</v>
      </c>
      <c r="F9" s="1" t="s">
        <v>10</v>
      </c>
      <c r="G9" t="str">
        <f t="shared" si="0"/>
        <v>0104</v>
      </c>
    </row>
    <row r="10" spans="5:7" ht="15.75" x14ac:dyDescent="0.25">
      <c r="E10" s="1" t="s">
        <v>4</v>
      </c>
      <c r="F10" s="1" t="s">
        <v>12</v>
      </c>
      <c r="G10" t="str">
        <f t="shared" si="0"/>
        <v>0105</v>
      </c>
    </row>
    <row r="11" spans="5:7" ht="15.75" x14ac:dyDescent="0.25">
      <c r="E11" s="1" t="s">
        <v>4</v>
      </c>
      <c r="F11" s="1" t="s">
        <v>14</v>
      </c>
      <c r="G11" t="str">
        <f t="shared" si="0"/>
        <v>0106</v>
      </c>
    </row>
    <row r="12" spans="5:7" ht="15.75" x14ac:dyDescent="0.25">
      <c r="E12" s="1" t="s">
        <v>4</v>
      </c>
      <c r="F12" s="1" t="s">
        <v>16</v>
      </c>
      <c r="G12" t="str">
        <f t="shared" si="0"/>
        <v>0107</v>
      </c>
    </row>
    <row r="13" spans="5:7" ht="15.75" x14ac:dyDescent="0.25">
      <c r="E13" s="1" t="s">
        <v>4</v>
      </c>
      <c r="F13" s="1" t="s">
        <v>18</v>
      </c>
      <c r="G13" t="str">
        <f t="shared" si="0"/>
        <v>0111</v>
      </c>
    </row>
    <row r="14" spans="5:7" ht="15.75" x14ac:dyDescent="0.25">
      <c r="E14" s="1" t="s">
        <v>4</v>
      </c>
      <c r="F14" s="1" t="s">
        <v>20</v>
      </c>
      <c r="G14" t="str">
        <f t="shared" si="0"/>
        <v>0113</v>
      </c>
    </row>
    <row r="15" spans="5:7" ht="15.75" x14ac:dyDescent="0.25">
      <c r="E15" s="3" t="s">
        <v>6</v>
      </c>
      <c r="F15" s="17" t="s">
        <v>98</v>
      </c>
      <c r="G15" t="str">
        <f t="shared" si="0"/>
        <v>0200</v>
      </c>
    </row>
    <row r="16" spans="5:7" ht="15.75" x14ac:dyDescent="0.25">
      <c r="E16" s="1" t="s">
        <v>6</v>
      </c>
      <c r="F16" s="1" t="s">
        <v>8</v>
      </c>
      <c r="G16" t="str">
        <f t="shared" si="0"/>
        <v>0203</v>
      </c>
    </row>
    <row r="17" spans="5:7" ht="15.75" x14ac:dyDescent="0.25">
      <c r="E17" s="1" t="s">
        <v>6</v>
      </c>
      <c r="F17" s="1" t="s">
        <v>10</v>
      </c>
      <c r="G17" t="str">
        <f t="shared" si="0"/>
        <v>0204</v>
      </c>
    </row>
    <row r="18" spans="5:7" ht="15.75" x14ac:dyDescent="0.25">
      <c r="E18" s="3" t="s">
        <v>8</v>
      </c>
      <c r="F18" s="17" t="s">
        <v>98</v>
      </c>
      <c r="G18" t="str">
        <f t="shared" si="0"/>
        <v>0300</v>
      </c>
    </row>
    <row r="19" spans="5:7" ht="15.75" x14ac:dyDescent="0.25">
      <c r="E19" s="1" t="s">
        <v>8</v>
      </c>
      <c r="F19" s="1" t="s">
        <v>26</v>
      </c>
      <c r="G19" t="str">
        <f t="shared" si="0"/>
        <v>0309</v>
      </c>
    </row>
    <row r="20" spans="5:7" ht="15.75" x14ac:dyDescent="0.25">
      <c r="E20" s="1" t="s">
        <v>8</v>
      </c>
      <c r="F20" s="1" t="s">
        <v>28</v>
      </c>
      <c r="G20" t="str">
        <f t="shared" si="0"/>
        <v>0310</v>
      </c>
    </row>
    <row r="21" spans="5:7" ht="15.75" x14ac:dyDescent="0.25">
      <c r="E21" s="1" t="s">
        <v>8</v>
      </c>
      <c r="F21" s="1">
        <v>11</v>
      </c>
      <c r="G21" t="str">
        <f t="shared" si="0"/>
        <v>0311</v>
      </c>
    </row>
    <row r="22" spans="5:7" ht="15.75" x14ac:dyDescent="0.25">
      <c r="E22" s="1" t="s">
        <v>8</v>
      </c>
      <c r="F22" s="1" t="s">
        <v>31</v>
      </c>
      <c r="G22" t="str">
        <f t="shared" si="0"/>
        <v>0314</v>
      </c>
    </row>
    <row r="23" spans="5:7" ht="15.75" x14ac:dyDescent="0.25">
      <c r="E23" s="3" t="s">
        <v>10</v>
      </c>
      <c r="F23" s="17" t="s">
        <v>98</v>
      </c>
      <c r="G23" t="str">
        <f t="shared" si="0"/>
        <v>0400</v>
      </c>
    </row>
    <row r="24" spans="5:7" ht="15.75" x14ac:dyDescent="0.25">
      <c r="E24" s="1" t="s">
        <v>10</v>
      </c>
      <c r="F24" s="1" t="s">
        <v>4</v>
      </c>
      <c r="G24" t="str">
        <f t="shared" si="0"/>
        <v>0401</v>
      </c>
    </row>
    <row r="25" spans="5:7" ht="15.75" x14ac:dyDescent="0.25">
      <c r="E25" s="1" t="s">
        <v>10</v>
      </c>
      <c r="F25" s="1" t="s">
        <v>10</v>
      </c>
      <c r="G25" t="str">
        <f t="shared" si="0"/>
        <v>0404</v>
      </c>
    </row>
    <row r="26" spans="5:7" ht="15.75" x14ac:dyDescent="0.25">
      <c r="E26" s="1" t="s">
        <v>10</v>
      </c>
      <c r="F26" s="1" t="s">
        <v>12</v>
      </c>
      <c r="G26" t="str">
        <f t="shared" si="0"/>
        <v>0405</v>
      </c>
    </row>
    <row r="27" spans="5:7" ht="15.75" x14ac:dyDescent="0.25">
      <c r="E27" s="1" t="s">
        <v>10</v>
      </c>
      <c r="F27" s="1" t="s">
        <v>14</v>
      </c>
      <c r="G27" t="str">
        <f t="shared" si="0"/>
        <v>0406</v>
      </c>
    </row>
    <row r="28" spans="5:7" ht="15.75" x14ac:dyDescent="0.25">
      <c r="E28" s="1" t="s">
        <v>10</v>
      </c>
      <c r="F28" s="1" t="s">
        <v>16</v>
      </c>
      <c r="G28" t="str">
        <f t="shared" si="0"/>
        <v>0407</v>
      </c>
    </row>
    <row r="29" spans="5:7" ht="15.75" x14ac:dyDescent="0.25">
      <c r="E29" s="1" t="s">
        <v>10</v>
      </c>
      <c r="F29" s="1" t="s">
        <v>39</v>
      </c>
      <c r="G29" t="str">
        <f t="shared" si="0"/>
        <v>0408</v>
      </c>
    </row>
    <row r="30" spans="5:7" ht="15.75" x14ac:dyDescent="0.25">
      <c r="E30" s="1" t="s">
        <v>10</v>
      </c>
      <c r="F30" s="1" t="s">
        <v>26</v>
      </c>
      <c r="G30" t="str">
        <f t="shared" si="0"/>
        <v>0409</v>
      </c>
    </row>
    <row r="31" spans="5:7" ht="15.75" x14ac:dyDescent="0.25">
      <c r="E31" s="1" t="s">
        <v>10</v>
      </c>
      <c r="F31" s="1" t="s">
        <v>28</v>
      </c>
      <c r="G31" t="str">
        <f t="shared" si="0"/>
        <v>0410</v>
      </c>
    </row>
    <row r="32" spans="5:7" ht="15.75" x14ac:dyDescent="0.25">
      <c r="E32" s="12" t="s">
        <v>10</v>
      </c>
      <c r="F32" s="12" t="s">
        <v>18</v>
      </c>
      <c r="G32" t="str">
        <f t="shared" si="0"/>
        <v>0411</v>
      </c>
    </row>
    <row r="33" spans="5:7" ht="15.75" x14ac:dyDescent="0.25">
      <c r="E33" s="1" t="s">
        <v>10</v>
      </c>
      <c r="F33" s="1" t="s">
        <v>43</v>
      </c>
      <c r="G33" t="str">
        <f t="shared" si="0"/>
        <v>0412</v>
      </c>
    </row>
    <row r="34" spans="5:7" ht="15.75" x14ac:dyDescent="0.25">
      <c r="E34" s="3" t="s">
        <v>12</v>
      </c>
      <c r="F34" s="17" t="s">
        <v>98</v>
      </c>
      <c r="G34" t="str">
        <f t="shared" si="0"/>
        <v>0500</v>
      </c>
    </row>
    <row r="35" spans="5:7" ht="15.75" x14ac:dyDescent="0.25">
      <c r="E35" s="1" t="s">
        <v>12</v>
      </c>
      <c r="F35" s="1" t="s">
        <v>4</v>
      </c>
      <c r="G35" t="str">
        <f t="shared" si="0"/>
        <v>0501</v>
      </c>
    </row>
    <row r="36" spans="5:7" ht="15.75" x14ac:dyDescent="0.25">
      <c r="E36" s="1" t="s">
        <v>12</v>
      </c>
      <c r="F36" s="1" t="s">
        <v>6</v>
      </c>
      <c r="G36" t="str">
        <f t="shared" si="0"/>
        <v>0502</v>
      </c>
    </row>
    <row r="37" spans="5:7" ht="15.75" x14ac:dyDescent="0.25">
      <c r="E37" s="12" t="s">
        <v>12</v>
      </c>
      <c r="F37" s="12" t="s">
        <v>8</v>
      </c>
      <c r="G37" t="str">
        <f t="shared" si="0"/>
        <v>0503</v>
      </c>
    </row>
    <row r="38" spans="5:7" ht="15.75" x14ac:dyDescent="0.25">
      <c r="E38" s="1" t="s">
        <v>12</v>
      </c>
      <c r="F38" s="1" t="s">
        <v>12</v>
      </c>
      <c r="G38" t="str">
        <f t="shared" si="0"/>
        <v>0505</v>
      </c>
    </row>
    <row r="39" spans="5:7" ht="15.75" x14ac:dyDescent="0.25">
      <c r="E39" s="3" t="s">
        <v>14</v>
      </c>
      <c r="F39" s="17" t="s">
        <v>98</v>
      </c>
      <c r="G39" t="str">
        <f t="shared" si="0"/>
        <v>0600</v>
      </c>
    </row>
    <row r="40" spans="5:7" ht="15.75" x14ac:dyDescent="0.25">
      <c r="E40" s="1" t="s">
        <v>14</v>
      </c>
      <c r="F40" s="12" t="s">
        <v>4</v>
      </c>
      <c r="G40" t="str">
        <f t="shared" si="0"/>
        <v>0601</v>
      </c>
    </row>
    <row r="41" spans="5:7" ht="15.75" x14ac:dyDescent="0.25">
      <c r="E41" s="5" t="s">
        <v>14</v>
      </c>
      <c r="F41" s="5" t="s">
        <v>6</v>
      </c>
      <c r="G41" t="str">
        <f t="shared" si="0"/>
        <v>0602</v>
      </c>
    </row>
    <row r="42" spans="5:7" ht="15.75" x14ac:dyDescent="0.25">
      <c r="E42" s="1" t="s">
        <v>14</v>
      </c>
      <c r="F42" s="1" t="s">
        <v>8</v>
      </c>
      <c r="G42" t="str">
        <f t="shared" si="0"/>
        <v>0603</v>
      </c>
    </row>
    <row r="43" spans="5:7" ht="15.75" x14ac:dyDescent="0.25">
      <c r="E43" s="1" t="s">
        <v>14</v>
      </c>
      <c r="F43" s="1" t="s">
        <v>10</v>
      </c>
      <c r="G43" t="str">
        <f t="shared" si="0"/>
        <v>0604</v>
      </c>
    </row>
    <row r="44" spans="5:7" ht="15.75" x14ac:dyDescent="0.25">
      <c r="E44" s="1" t="s">
        <v>14</v>
      </c>
      <c r="F44" s="1" t="s">
        <v>12</v>
      </c>
      <c r="G44" t="str">
        <f t="shared" si="0"/>
        <v>0605</v>
      </c>
    </row>
    <row r="45" spans="5:7" ht="15.75" x14ac:dyDescent="0.25">
      <c r="E45" s="3" t="s">
        <v>16</v>
      </c>
      <c r="F45" s="17" t="s">
        <v>98</v>
      </c>
      <c r="G45" t="str">
        <f t="shared" si="0"/>
        <v>0700</v>
      </c>
    </row>
    <row r="46" spans="5:7" ht="15.75" x14ac:dyDescent="0.25">
      <c r="E46" s="1" t="s">
        <v>16</v>
      </c>
      <c r="F46" s="1" t="s">
        <v>4</v>
      </c>
      <c r="G46" t="str">
        <f t="shared" si="0"/>
        <v>0701</v>
      </c>
    </row>
    <row r="47" spans="5:7" ht="15.75" x14ac:dyDescent="0.25">
      <c r="E47" s="1" t="s">
        <v>16</v>
      </c>
      <c r="F47" s="1" t="s">
        <v>6</v>
      </c>
      <c r="G47" t="str">
        <f t="shared" si="0"/>
        <v>0702</v>
      </c>
    </row>
    <row r="48" spans="5:7" ht="15.75" x14ac:dyDescent="0.25">
      <c r="E48" s="1" t="s">
        <v>16</v>
      </c>
      <c r="F48" s="12" t="s">
        <v>8</v>
      </c>
      <c r="G48" t="str">
        <f t="shared" si="0"/>
        <v>0703</v>
      </c>
    </row>
    <row r="49" spans="5:7" ht="15.75" x14ac:dyDescent="0.25">
      <c r="E49" s="1" t="s">
        <v>16</v>
      </c>
      <c r="F49" s="1" t="s">
        <v>10</v>
      </c>
      <c r="G49" t="str">
        <f t="shared" si="0"/>
        <v>0704</v>
      </c>
    </row>
    <row r="50" spans="5:7" ht="15.75" x14ac:dyDescent="0.25">
      <c r="E50" s="1" t="s">
        <v>16</v>
      </c>
      <c r="F50" s="1" t="s">
        <v>12</v>
      </c>
      <c r="G50" t="str">
        <f t="shared" si="0"/>
        <v>0705</v>
      </c>
    </row>
    <row r="51" spans="5:7" ht="15.75" x14ac:dyDescent="0.25">
      <c r="E51" s="1" t="s">
        <v>16</v>
      </c>
      <c r="F51" s="1" t="s">
        <v>16</v>
      </c>
      <c r="G51" t="str">
        <f t="shared" si="0"/>
        <v>0707</v>
      </c>
    </row>
    <row r="52" spans="5:7" ht="15.75" x14ac:dyDescent="0.25">
      <c r="E52" s="1" t="s">
        <v>16</v>
      </c>
      <c r="F52" s="1" t="s">
        <v>26</v>
      </c>
      <c r="G52" t="str">
        <f t="shared" si="0"/>
        <v>0709</v>
      </c>
    </row>
    <row r="53" spans="5:7" ht="15.75" x14ac:dyDescent="0.25">
      <c r="E53" s="3" t="s">
        <v>39</v>
      </c>
      <c r="F53" s="17" t="s">
        <v>98</v>
      </c>
      <c r="G53" t="str">
        <f t="shared" si="0"/>
        <v>0800</v>
      </c>
    </row>
    <row r="54" spans="5:7" ht="15.75" x14ac:dyDescent="0.25">
      <c r="E54" s="1" t="s">
        <v>39</v>
      </c>
      <c r="F54" s="1" t="s">
        <v>4</v>
      </c>
      <c r="G54" t="str">
        <f t="shared" si="0"/>
        <v>0801</v>
      </c>
    </row>
    <row r="55" spans="5:7" ht="15.75" x14ac:dyDescent="0.25">
      <c r="E55" s="1" t="s">
        <v>39</v>
      </c>
      <c r="F55" s="1" t="s">
        <v>10</v>
      </c>
      <c r="G55" t="str">
        <f t="shared" si="0"/>
        <v>0804</v>
      </c>
    </row>
    <row r="56" spans="5:7" ht="15.75" x14ac:dyDescent="0.25">
      <c r="E56" s="3" t="s">
        <v>26</v>
      </c>
      <c r="F56" s="17" t="s">
        <v>98</v>
      </c>
      <c r="G56" t="str">
        <f t="shared" si="0"/>
        <v>0900</v>
      </c>
    </row>
    <row r="57" spans="5:7" ht="15.75" x14ac:dyDescent="0.25">
      <c r="E57" s="1" t="s">
        <v>26</v>
      </c>
      <c r="F57" s="1" t="s">
        <v>4</v>
      </c>
      <c r="G57" t="str">
        <f t="shared" si="0"/>
        <v>0901</v>
      </c>
    </row>
    <row r="58" spans="5:7" ht="15.75" x14ac:dyDescent="0.25">
      <c r="E58" s="1" t="s">
        <v>26</v>
      </c>
      <c r="F58" s="1" t="s">
        <v>6</v>
      </c>
      <c r="G58" t="str">
        <f t="shared" si="0"/>
        <v>0902</v>
      </c>
    </row>
    <row r="59" spans="5:7" ht="15.75" x14ac:dyDescent="0.25">
      <c r="E59" s="1" t="s">
        <v>26</v>
      </c>
      <c r="F59" s="1" t="s">
        <v>10</v>
      </c>
      <c r="G59" t="str">
        <f t="shared" si="0"/>
        <v>0904</v>
      </c>
    </row>
    <row r="60" spans="5:7" ht="15.75" x14ac:dyDescent="0.25">
      <c r="E60" s="1" t="s">
        <v>26</v>
      </c>
      <c r="F60" s="1" t="s">
        <v>12</v>
      </c>
      <c r="G60" t="str">
        <f t="shared" si="0"/>
        <v>0905</v>
      </c>
    </row>
    <row r="61" spans="5:7" ht="15.75" x14ac:dyDescent="0.25">
      <c r="E61" s="1" t="s">
        <v>26</v>
      </c>
      <c r="F61" s="1" t="s">
        <v>14</v>
      </c>
      <c r="G61" t="str">
        <f t="shared" si="0"/>
        <v>0906</v>
      </c>
    </row>
    <row r="62" spans="5:7" ht="15.75" x14ac:dyDescent="0.25">
      <c r="E62" s="1" t="s">
        <v>26</v>
      </c>
      <c r="F62" s="1" t="s">
        <v>26</v>
      </c>
      <c r="G62" t="str">
        <f t="shared" si="0"/>
        <v>0909</v>
      </c>
    </row>
    <row r="63" spans="5:7" ht="15.75" x14ac:dyDescent="0.25">
      <c r="E63" s="3" t="s">
        <v>28</v>
      </c>
      <c r="F63" s="17" t="s">
        <v>98</v>
      </c>
      <c r="G63" t="str">
        <f t="shared" si="0"/>
        <v>1000</v>
      </c>
    </row>
    <row r="64" spans="5:7" ht="15.75" x14ac:dyDescent="0.25">
      <c r="E64" s="1" t="s">
        <v>28</v>
      </c>
      <c r="F64" s="1" t="s">
        <v>4</v>
      </c>
      <c r="G64" t="str">
        <f t="shared" si="0"/>
        <v>1001</v>
      </c>
    </row>
    <row r="65" spans="5:7" ht="15.75" x14ac:dyDescent="0.25">
      <c r="E65" s="1" t="s">
        <v>28</v>
      </c>
      <c r="F65" s="1" t="s">
        <v>6</v>
      </c>
      <c r="G65" t="str">
        <f t="shared" si="0"/>
        <v>1002</v>
      </c>
    </row>
    <row r="66" spans="5:7" ht="15.75" x14ac:dyDescent="0.25">
      <c r="E66" s="1" t="s">
        <v>28</v>
      </c>
      <c r="F66" s="1" t="s">
        <v>8</v>
      </c>
      <c r="G66" t="str">
        <f t="shared" si="0"/>
        <v>1003</v>
      </c>
    </row>
    <row r="67" spans="5:7" ht="15.75" x14ac:dyDescent="0.25">
      <c r="E67" s="1" t="s">
        <v>28</v>
      </c>
      <c r="F67" s="1" t="s">
        <v>10</v>
      </c>
      <c r="G67" t="str">
        <f t="shared" si="0"/>
        <v>1004</v>
      </c>
    </row>
    <row r="68" spans="5:7" ht="15.75" x14ac:dyDescent="0.25">
      <c r="E68" s="1" t="s">
        <v>28</v>
      </c>
      <c r="F68" s="1" t="s">
        <v>14</v>
      </c>
      <c r="G68" t="str">
        <f t="shared" si="0"/>
        <v>1006</v>
      </c>
    </row>
    <row r="69" spans="5:7" ht="15.75" x14ac:dyDescent="0.25">
      <c r="E69" s="3" t="s">
        <v>18</v>
      </c>
      <c r="F69" s="17" t="s">
        <v>98</v>
      </c>
      <c r="G69" t="str">
        <f t="shared" si="0"/>
        <v>1100</v>
      </c>
    </row>
    <row r="70" spans="5:7" ht="15.75" x14ac:dyDescent="0.25">
      <c r="E70" s="1" t="s">
        <v>18</v>
      </c>
      <c r="F70" s="1" t="s">
        <v>4</v>
      </c>
      <c r="G70" t="str">
        <f t="shared" si="0"/>
        <v>1101</v>
      </c>
    </row>
    <row r="71" spans="5:7" ht="15.75" x14ac:dyDescent="0.25">
      <c r="E71" s="1" t="s">
        <v>18</v>
      </c>
      <c r="F71" s="1" t="s">
        <v>6</v>
      </c>
      <c r="G71" t="str">
        <f t="shared" ref="G71:G84" si="1">E71&amp;F71</f>
        <v>1102</v>
      </c>
    </row>
    <row r="72" spans="5:7" ht="15.75" x14ac:dyDescent="0.25">
      <c r="E72" s="1" t="s">
        <v>18</v>
      </c>
      <c r="F72" s="1" t="s">
        <v>8</v>
      </c>
      <c r="G72" t="str">
        <f t="shared" si="1"/>
        <v>1103</v>
      </c>
    </row>
    <row r="73" spans="5:7" ht="15.75" x14ac:dyDescent="0.25">
      <c r="E73" s="1" t="s">
        <v>18</v>
      </c>
      <c r="F73" s="1" t="s">
        <v>12</v>
      </c>
      <c r="G73" t="str">
        <f t="shared" si="1"/>
        <v>1105</v>
      </c>
    </row>
    <row r="74" spans="5:7" ht="15.75" x14ac:dyDescent="0.25">
      <c r="E74" s="3" t="s">
        <v>43</v>
      </c>
      <c r="F74" s="17" t="s">
        <v>98</v>
      </c>
      <c r="G74" t="str">
        <f t="shared" si="1"/>
        <v>1200</v>
      </c>
    </row>
    <row r="75" spans="5:7" ht="15.75" x14ac:dyDescent="0.25">
      <c r="E75" s="1" t="s">
        <v>43</v>
      </c>
      <c r="F75" s="1" t="s">
        <v>4</v>
      </c>
      <c r="G75" t="str">
        <f t="shared" si="1"/>
        <v>1201</v>
      </c>
    </row>
    <row r="76" spans="5:7" ht="15.75" x14ac:dyDescent="0.25">
      <c r="E76" s="1" t="s">
        <v>43</v>
      </c>
      <c r="F76" s="1" t="s">
        <v>6</v>
      </c>
      <c r="G76" t="str">
        <f t="shared" si="1"/>
        <v>1202</v>
      </c>
    </row>
    <row r="77" spans="5:7" ht="15.75" x14ac:dyDescent="0.25">
      <c r="E77" s="1" t="s">
        <v>43</v>
      </c>
      <c r="F77" s="1" t="s">
        <v>10</v>
      </c>
      <c r="G77" t="str">
        <f t="shared" si="1"/>
        <v>1204</v>
      </c>
    </row>
    <row r="78" spans="5:7" ht="15.75" x14ac:dyDescent="0.25">
      <c r="E78" s="3" t="s">
        <v>20</v>
      </c>
      <c r="F78" s="17" t="s">
        <v>98</v>
      </c>
      <c r="G78" t="str">
        <f t="shared" si="1"/>
        <v>1300</v>
      </c>
    </row>
    <row r="79" spans="5:7" ht="15.75" x14ac:dyDescent="0.25">
      <c r="E79" s="1" t="s">
        <v>20</v>
      </c>
      <c r="F79" s="1" t="s">
        <v>4</v>
      </c>
      <c r="G79" t="str">
        <f t="shared" si="1"/>
        <v>1301</v>
      </c>
    </row>
    <row r="80" spans="5:7" ht="15.75" x14ac:dyDescent="0.25">
      <c r="E80" s="3" t="s">
        <v>31</v>
      </c>
      <c r="F80" s="17" t="s">
        <v>98</v>
      </c>
      <c r="G80" t="str">
        <f t="shared" si="1"/>
        <v>1400</v>
      </c>
    </row>
    <row r="81" spans="5:7" ht="15.75" x14ac:dyDescent="0.25">
      <c r="E81" s="1" t="s">
        <v>31</v>
      </c>
      <c r="F81" s="1" t="s">
        <v>4</v>
      </c>
      <c r="G81" t="str">
        <f t="shared" si="1"/>
        <v>1401</v>
      </c>
    </row>
    <row r="82" spans="5:7" ht="15.75" x14ac:dyDescent="0.25">
      <c r="E82" s="1" t="s">
        <v>31</v>
      </c>
      <c r="F82" s="1" t="s">
        <v>6</v>
      </c>
      <c r="G82" t="str">
        <f t="shared" si="1"/>
        <v>1402</v>
      </c>
    </row>
    <row r="83" spans="5:7" ht="15.75" x14ac:dyDescent="0.25">
      <c r="E83" s="1" t="s">
        <v>31</v>
      </c>
      <c r="F83" s="1" t="s">
        <v>8</v>
      </c>
      <c r="G83" t="str">
        <f t="shared" si="1"/>
        <v>1403</v>
      </c>
    </row>
    <row r="84" spans="5:7" ht="15.75" x14ac:dyDescent="0.25">
      <c r="E84" s="17" t="s">
        <v>100</v>
      </c>
      <c r="F84" s="12">
        <v>99</v>
      </c>
      <c r="G84" t="str">
        <f t="shared" si="1"/>
        <v>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data</vt:lpstr>
      <vt:lpstr>Лист1</vt:lpstr>
      <vt:lpstr>data!Заголовки_для_печати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AdminsPK</cp:lastModifiedBy>
  <cp:lastPrinted>2021-12-13T07:35:55Z</cp:lastPrinted>
  <dcterms:created xsi:type="dcterms:W3CDTF">2017-03-14T06:28:47Z</dcterms:created>
  <dcterms:modified xsi:type="dcterms:W3CDTF">2021-12-13T07:35:57Z</dcterms:modified>
</cp:coreProperties>
</file>