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/>
  <mc:AlternateContent xmlns:mc="http://schemas.openxmlformats.org/markup-compatibility/2006">
    <mc:Choice Requires="x15">
      <x15ac:absPath xmlns:x15ac="http://schemas.microsoft.com/office/spreadsheetml/2010/11/ac" url="A:\сайт\"/>
    </mc:Choice>
  </mc:AlternateContent>
  <xr:revisionPtr revIDLastSave="0" documentId="13_ncr:1_{6B2F0000-3B73-4C64-8C1F-8581146BCC5E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data" sheetId="1" r:id="rId1"/>
    <sheet name="Лист1" sheetId="2" r:id="rId2"/>
  </sheets>
  <definedNames>
    <definedName name="_xlnm._FilterDatabase" localSheetId="0" hidden="1">data!$A$2:$K$82</definedName>
    <definedName name="_xlnm.Print_Titles" localSheetId="0">data!$2:$2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5" i="1" l="1"/>
  <c r="D20" i="1"/>
  <c r="D12" i="1"/>
  <c r="D3" i="1"/>
  <c r="E60" i="1" l="1"/>
  <c r="K42" i="1"/>
  <c r="K31" i="1"/>
  <c r="J31" i="1"/>
  <c r="J36" i="1"/>
  <c r="G3" i="1"/>
  <c r="K3" i="1"/>
  <c r="J3" i="1"/>
  <c r="K77" i="1"/>
  <c r="J77" i="1"/>
  <c r="G77" i="1"/>
  <c r="K66" i="1"/>
  <c r="J66" i="1"/>
  <c r="G66" i="1"/>
  <c r="K60" i="1"/>
  <c r="J60" i="1"/>
  <c r="G60" i="1"/>
  <c r="K50" i="1"/>
  <c r="J50" i="1"/>
  <c r="G50" i="1"/>
  <c r="J42" i="1"/>
  <c r="G31" i="1"/>
  <c r="G42" i="1"/>
  <c r="K36" i="1"/>
  <c r="K20" i="1"/>
  <c r="J20" i="1"/>
  <c r="G20" i="1"/>
  <c r="K15" i="1"/>
  <c r="J15" i="1"/>
  <c r="G15" i="1"/>
  <c r="K12" i="1"/>
  <c r="J12" i="1"/>
  <c r="G12" i="1"/>
  <c r="H10" i="1"/>
  <c r="K82" i="1" l="1"/>
  <c r="G82" i="1"/>
  <c r="D75" i="1"/>
  <c r="D71" i="1"/>
  <c r="D66" i="1"/>
  <c r="D60" i="1"/>
  <c r="D53" i="1"/>
  <c r="D50" i="1"/>
  <c r="D42" i="1"/>
  <c r="D82" i="1" s="1"/>
  <c r="D36" i="1"/>
  <c r="H36" i="1" s="1"/>
  <c r="D31" i="1"/>
  <c r="D77" i="1"/>
  <c r="E12" i="1"/>
  <c r="E3" i="1"/>
  <c r="E77" i="1" l="1"/>
  <c r="E75" i="1"/>
  <c r="E71" i="1"/>
  <c r="E66" i="1"/>
  <c r="E36" i="1"/>
  <c r="E15" i="1"/>
  <c r="E50" i="1"/>
  <c r="E53" i="1"/>
  <c r="E31" i="1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6" i="2"/>
  <c r="F36" i="1" l="1"/>
  <c r="I36" i="1"/>
  <c r="E20" i="1"/>
  <c r="I3" i="1"/>
  <c r="I60" i="1"/>
  <c r="E42" i="1"/>
  <c r="I42" i="1" s="1"/>
  <c r="H19" i="1"/>
  <c r="H14" i="1"/>
  <c r="H63" i="1"/>
  <c r="H48" i="1"/>
  <c r="H44" i="1"/>
  <c r="H27" i="1"/>
  <c r="H23" i="1"/>
  <c r="H8" i="1"/>
  <c r="H3" i="1"/>
  <c r="H64" i="1"/>
  <c r="H49" i="1"/>
  <c r="H71" i="1"/>
  <c r="H66" i="1"/>
  <c r="H62" i="1"/>
  <c r="H47" i="1"/>
  <c r="H42" i="1"/>
  <c r="H26" i="1"/>
  <c r="H22" i="1"/>
  <c r="H7" i="1"/>
  <c r="H65" i="1"/>
  <c r="H60" i="1"/>
  <c r="H50" i="1"/>
  <c r="H46" i="1"/>
  <c r="H41" i="1"/>
  <c r="H29" i="1"/>
  <c r="H20" i="1"/>
  <c r="H6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1" i="1"/>
  <c r="I39" i="1"/>
  <c r="I37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H81" i="1"/>
  <c r="H80" i="1"/>
  <c r="H79" i="1"/>
  <c r="H78" i="1"/>
  <c r="H77" i="1"/>
  <c r="H76" i="1"/>
  <c r="H75" i="1"/>
  <c r="H74" i="1"/>
  <c r="H73" i="1"/>
  <c r="H72" i="1"/>
  <c r="H70" i="1"/>
  <c r="H69" i="1"/>
  <c r="H68" i="1"/>
  <c r="H59" i="1"/>
  <c r="H58" i="1"/>
  <c r="H57" i="1"/>
  <c r="H56" i="1"/>
  <c r="H55" i="1"/>
  <c r="H54" i="1"/>
  <c r="H52" i="1"/>
  <c r="H51" i="1"/>
  <c r="H45" i="1"/>
  <c r="H40" i="1"/>
  <c r="H39" i="1"/>
  <c r="H38" i="1"/>
  <c r="H37" i="1"/>
  <c r="H35" i="1"/>
  <c r="H34" i="1"/>
  <c r="H33" i="1"/>
  <c r="H32" i="1"/>
  <c r="H30" i="1"/>
  <c r="H28" i="1"/>
  <c r="H25" i="1"/>
  <c r="H24" i="1"/>
  <c r="H18" i="1"/>
  <c r="H17" i="1"/>
  <c r="H16" i="1"/>
  <c r="H13" i="1"/>
  <c r="H11" i="1"/>
  <c r="H9" i="1"/>
  <c r="H5" i="1"/>
  <c r="F37" i="1"/>
  <c r="H4" i="1" l="1"/>
  <c r="H61" i="1"/>
  <c r="H12" i="1"/>
  <c r="H31" i="1"/>
  <c r="H53" i="1"/>
  <c r="H21" i="1"/>
  <c r="H43" i="1"/>
  <c r="H67" i="1"/>
  <c r="H15" i="1"/>
  <c r="J82" i="1"/>
  <c r="E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5" i="1"/>
  <c r="F34" i="1"/>
  <c r="F33" i="1"/>
  <c r="F32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4" i="1"/>
  <c r="F13" i="1"/>
  <c r="F11" i="1"/>
  <c r="F10" i="1"/>
  <c r="F9" i="1"/>
  <c r="F8" i="1"/>
  <c r="F7" i="1"/>
  <c r="F6" i="1"/>
  <c r="F5" i="1"/>
  <c r="F4" i="1"/>
  <c r="F3" i="1"/>
  <c r="F12" i="1" l="1"/>
  <c r="F31" i="1"/>
  <c r="F15" i="1"/>
  <c r="F53" i="1"/>
  <c r="F82" i="1"/>
  <c r="I82" i="1"/>
  <c r="H82" i="1" l="1"/>
</calcChain>
</file>

<file path=xl/sharedStrings.xml><?xml version="1.0" encoding="utf-8"?>
<sst xmlns="http://schemas.openxmlformats.org/spreadsheetml/2006/main" count="407" uniqueCount="108">
  <si>
    <t>Наименование</t>
  </si>
  <si>
    <t>Рз</t>
  </si>
  <si>
    <t>Пр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</si>
  <si>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</si>
  <si>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</si>
  <si>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</si>
  <si>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</si>
  <si>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</si>
  <si>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</si>
  <si>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</si>
  <si>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</si>
  <si>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</si>
  <si>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</si>
  <si>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</si>
  <si>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</si>
  <si>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</si>
  <si>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</si>
  <si>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</si>
  <si>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</si>
  <si>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</si>
  <si>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</si>
  <si>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</si>
  <si>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</si>
  <si>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Мобилизационная подготовка экономики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</si>
  <si>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</si>
  <si>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</si>
  <si>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</si>
  <si>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Обеспечение пожарной безопасности</t>
  </si>
  <si>
    <t>10</t>
  </si>
  <si>
    <t>Миграционная политика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</si>
  <si>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</si>
  <si>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</si>
  <si>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</si>
  <si>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Общеэкономические вопросы</t>
  </si>
  <si>
    <t>Воспроизводство минерально-сырьевой базы</t>
  </si>
  <si>
    <t>Сельское хозяйство и рыболовство</t>
  </si>
  <si>
    <t>Водное хозяйство</t>
  </si>
  <si>
    <t>Лесное хозяйство</t>
  </si>
  <si>
    <t>Транспорт</t>
  </si>
  <si>
    <t>08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</si>
  <si>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</si>
  <si>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</si>
  <si>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</si>
  <si>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</si>
  <si>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</si>
  <si>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</si>
  <si>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</si>
  <si>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</si>
  <si>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Охрана окружающей среды</t>
  </si>
  <si>
    <t>Сбор, удаление отходов и очистка сточных вод</t>
  </si>
  <si>
    <t>Охрана объектов растительного и животного мира и среды их обитания</t>
  </si>
  <si>
    <t>Прикладные научные исследования в области охраны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</si>
  <si>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</si>
  <si>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</si>
  <si>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</si>
  <si>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</si>
  <si>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</si>
  <si>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</si>
  <si>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</si>
  <si>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</si>
  <si>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</si>
  <si>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</si>
  <si>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</si>
  <si>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</si>
  <si>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</si>
  <si>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</si>
  <si>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</si>
  <si>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</si>
  <si>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</si>
  <si>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</si>
  <si>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</si>
  <si>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</si>
  <si>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</si>
  <si>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</si>
  <si>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</si>
  <si>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</si>
  <si>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</si>
  <si>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</si>
  <si>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</si>
  <si>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</si>
  <si>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</si>
  <si>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</si>
  <si>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</si>
  <si>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</si>
  <si>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</si>
  <si>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</si>
  <si>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</si>
  <si>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</si>
  <si>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</si>
  <si>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</si>
  <si>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</si>
  <si>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ИТОГО:</t>
  </si>
  <si>
    <t>2020 год (план)</t>
  </si>
  <si>
    <t>Темп к отчетному году</t>
  </si>
  <si>
    <t>Темп к ожидаемой оценке исполнения</t>
  </si>
  <si>
    <t>Прикладные научные исследования в области национальной экономики</t>
  </si>
  <si>
    <t>Благоустройство</t>
  </si>
  <si>
    <t>Дополнительное образование детей</t>
  </si>
  <si>
    <t>Сведения о расходах бюджета по разделам и подразделам классификации расходов</t>
  </si>
  <si>
    <t>2021 год (план)</t>
  </si>
  <si>
    <t>00</t>
  </si>
  <si>
    <t>Условно утвержденные расходы</t>
  </si>
  <si>
    <t>99</t>
  </si>
  <si>
    <t>Экологический контроль</t>
  </si>
  <si>
    <t>2022 год (план)</t>
  </si>
  <si>
    <t>2019 год (оценка исполнения)</t>
  </si>
  <si>
    <t>2018 год (кассовое исполнение)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</si>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</sst>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 x14ac:knownFonts="1">
    <font>
      <sz val="11"/>
      <color theme="1"/>
      <name val="Calibri"/>
      <family val="2"/>
    </font>
    <font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</font>
    <font>
      <sz val="12"/>
      <color rgb="FFFF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21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/>
    </xf>
    <xf numFmtId="0" fontId="2" fillId="0" borderId="1" xfId="0" quotePrefix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3" fillId="0" borderId="1" xfId="0" quotePrefix="1" applyFont="1" applyFill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Adjacency">
      <a:dk1>
        <a:srgbClr val="2F2B20"/>
      </a:dk1>
      <a:lt1>
        <a:srgbClr val="FFFFFF"/>
      </a:lt1>
      <a:dk2>
        <a:srgbClr val="675E47"/>
      </a:dk2>
      <a:lt2>
        <a:srgbClr val="DFDCB7"/>
      </a:lt2>
      <a:accent1>
        <a:srgbClr val="A9A57C"/>
      </a:accent1>
      <a:accent2>
        <a:srgbClr val="9CBEBD"/>
      </a:accent2>
      <a:accent3>
        <a:srgbClr val="D2CB6C"/>
      </a:accent3>
      <a:accent4>
        <a:srgbClr val="95A39D"/>
      </a:accent4>
      <a:accent5>
        <a:srgbClr val="C89F5D"/>
      </a:accent5>
      <a:accent6>
        <a:srgbClr val="B1A089"/>
      </a:accent6>
      <a:hlink>
        <a:srgbClr val="D25814"/>
      </a:hlink>
      <a:folHlink>
        <a:srgbClr val="849A0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fitToPage="1"/>
  </sheetPr>
  <dimension ref="A1:K84"/>
  <sheetViews>
    <sheetView tabSelected="1" zoomScale="80" zoomScaleNormal="80" zoomScaleSheetLayoutView="100" workbookViewId="0">
      <pane ySplit="2" topLeftCell="A3" activePane="bottomLeft" state="frozen"/>
      <selection pane="bottomLeft" activeCell="F8" sqref="F8"/>
    </sheetView>
  </sheetViews>
  <sheetFormatPr defaultRowHeight="15.75" x14ac:dyDescent="0.25"/>
  <cols>
    <col min="1" max="1" width="75.5703125" style="6" customWidth="1"/>
    <col min="2" max="2" width="5.7109375" style="6" customWidth="1"/>
    <col min="3" max="3" width="5.42578125" style="6" customWidth="1"/>
    <col min="4" max="4" width="24.42578125" style="6" customWidth="1"/>
    <col min="5" max="5" width="24.42578125" style="11" customWidth="1"/>
    <col min="6" max="6" width="19" style="11" customWidth="1"/>
    <col min="7" max="7" width="24.42578125" style="11" customWidth="1"/>
    <col min="8" max="8" width="24" style="11" customWidth="1"/>
    <col min="9" max="9" width="21.28515625" style="11" customWidth="1"/>
    <col min="10" max="11" width="24.42578125" style="11" customWidth="1"/>
    <col min="12" max="16384" width="9.140625" style="6"/>
  </cols>
  <sheetData>
    <row r="1" spans="1:11" ht="36.75" customHeight="1" x14ac:dyDescent="0.25">
      <c r="A1" s="20" t="s">
        <v>98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51.75" customHeight="1" x14ac:dyDescent="0.25">
      <c r="A2" s="1" t="s">
        <v>0</v>
      </c>
      <c r="B2" s="1" t="s">
        <v>1</v>
      </c>
      <c r="C2" s="1" t="s">
        <v>2</v>
      </c>
      <c r="D2" s="1" t="s">
        <v>106</v>
      </c>
      <c r="E2" s="10" t="s">
        <v>105</v>
      </c>
      <c r="F2" s="10" t="s">
        <v>93</v>
      </c>
      <c r="G2" s="10" t="s">
        <v>92</v>
      </c>
      <c r="H2" s="10" t="s">
        <v>93</v>
      </c>
      <c r="I2" s="10" t="s">
        <v>94</v>
      </c>
      <c r="J2" s="10" t="s">
        <v>99</v>
      </c>
      <c r="K2" s="10" t="s">
        <v>104</v>
      </c>
    </row>
    <row r="3" spans="1:11" ht="30" customHeight="1" x14ac:dyDescent="0.25">
      <c r="A3" s="2" t="s">
        <v>3</v>
      </c>
      <c r="B3" s="3" t="s">
        <v>4</v>
      </c>
      <c r="C3" s="17" t="s">
        <v>100</v>
      </c>
      <c r="D3" s="15">
        <f>SUM(D4:D11)</f>
        <v>35219134.759999998</v>
      </c>
      <c r="E3" s="15">
        <f>SUM(E4:E11)</f>
        <v>41049989.990000002</v>
      </c>
      <c r="F3" s="15">
        <f>IFERROR(E3/D3,"-")</f>
        <v>1.1655592980842442</v>
      </c>
      <c r="G3" s="15">
        <f>G4+G5+G6+G7+G8+G9+G10+G11</f>
        <v>40636097</v>
      </c>
      <c r="H3" s="15">
        <f>IFERROR(G3/D3,"-")</f>
        <v>1.1538073628700356</v>
      </c>
      <c r="I3" s="15">
        <f>IFERROR(G3/E3,"=")</f>
        <v>0.98991734248654317</v>
      </c>
      <c r="J3" s="15">
        <f>J4+J5++J6+J7+J8+J9+J10+J11</f>
        <v>39959756</v>
      </c>
      <c r="K3" s="15">
        <f>K4+K5++K6+K7+K8+K9+K10+K11</f>
        <v>40085052</v>
      </c>
    </row>
    <row r="4" spans="1:11" ht="31.5" x14ac:dyDescent="0.25">
      <c r="A4" s="4" t="s">
        <v>5</v>
      </c>
      <c r="B4" s="1" t="s">
        <v>4</v>
      </c>
      <c r="C4" s="1" t="s">
        <v>6</v>
      </c>
      <c r="D4" s="10"/>
      <c r="E4" s="10">
        <v>416866</v>
      </c>
      <c r="F4" s="10" t="str">
        <f t="shared" ref="F4:F68" si="0">IFERROR(E4/D4,"-")</f>
        <v>-</v>
      </c>
      <c r="G4" s="10">
        <v>440839</v>
      </c>
      <c r="H4" s="10" t="str">
        <f t="shared" ref="H4:H67" si="1">IFERROR(G4/D4,"-")</f>
        <v>-</v>
      </c>
      <c r="I4" s="10">
        <f t="shared" ref="I4:I67" si="2">IFERROR(G4/E4,"=")</f>
        <v>1.0575076883219068</v>
      </c>
      <c r="J4" s="10">
        <v>440839</v>
      </c>
      <c r="K4" s="10">
        <v>440839</v>
      </c>
    </row>
    <row r="5" spans="1:11" ht="47.25" x14ac:dyDescent="0.25">
      <c r="A5" s="4" t="s">
        <v>7</v>
      </c>
      <c r="B5" s="1" t="s">
        <v>4</v>
      </c>
      <c r="C5" s="1" t="s">
        <v>8</v>
      </c>
      <c r="D5" s="10">
        <v>1392948.04</v>
      </c>
      <c r="E5" s="10">
        <v>1086810</v>
      </c>
      <c r="F5" s="10">
        <f t="shared" si="0"/>
        <v>0.78022292920560055</v>
      </c>
      <c r="G5" s="10">
        <v>1149784</v>
      </c>
      <c r="H5" s="10">
        <f t="shared" si="1"/>
        <v>0.82543208144361224</v>
      </c>
      <c r="I5" s="10">
        <f t="shared" si="2"/>
        <v>1.0579438908364847</v>
      </c>
      <c r="J5" s="10">
        <v>1149784</v>
      </c>
      <c r="K5" s="10">
        <v>1149784</v>
      </c>
    </row>
    <row r="6" spans="1:11" ht="47.25" x14ac:dyDescent="0.25">
      <c r="A6" s="4" t="s">
        <v>9</v>
      </c>
      <c r="B6" s="1" t="s">
        <v>4</v>
      </c>
      <c r="C6" s="1" t="s">
        <v>10</v>
      </c>
      <c r="D6" s="10">
        <v>22073603.550000001</v>
      </c>
      <c r="E6" s="10">
        <v>24879164</v>
      </c>
      <c r="F6" s="10">
        <f t="shared" si="0"/>
        <v>1.1271002463936162</v>
      </c>
      <c r="G6" s="10">
        <v>24910746</v>
      </c>
      <c r="H6" s="10">
        <f t="shared" si="1"/>
        <v>1.1285310050791413</v>
      </c>
      <c r="I6" s="10">
        <f t="shared" si="2"/>
        <v>1.001269415644352</v>
      </c>
      <c r="J6" s="10">
        <v>24910746</v>
      </c>
      <c r="K6" s="10">
        <v>24910746</v>
      </c>
    </row>
    <row r="7" spans="1:11" x14ac:dyDescent="0.25">
      <c r="A7" s="4" t="s">
        <v>11</v>
      </c>
      <c r="B7" s="1" t="s">
        <v>4</v>
      </c>
      <c r="C7" s="1" t="s">
        <v>12</v>
      </c>
      <c r="D7" s="10">
        <v>71104</v>
      </c>
      <c r="E7" s="10">
        <v>9960</v>
      </c>
      <c r="F7" s="10">
        <f t="shared" si="0"/>
        <v>0.14007650765076507</v>
      </c>
      <c r="G7" s="10">
        <v>13280</v>
      </c>
      <c r="H7" s="10">
        <f t="shared" si="1"/>
        <v>0.18676867686768678</v>
      </c>
      <c r="I7" s="10">
        <f t="shared" si="2"/>
        <v>1.3333333333333333</v>
      </c>
      <c r="J7" s="10">
        <v>13280</v>
      </c>
      <c r="K7" s="10">
        <v>138576</v>
      </c>
    </row>
    <row r="8" spans="1:11" ht="31.5" x14ac:dyDescent="0.25">
      <c r="A8" s="4" t="s">
        <v>13</v>
      </c>
      <c r="B8" s="1" t="s">
        <v>4</v>
      </c>
      <c r="C8" s="1" t="s">
        <v>14</v>
      </c>
      <c r="D8" s="10">
        <v>5881762.9900000002</v>
      </c>
      <c r="E8" s="10">
        <v>7052760</v>
      </c>
      <c r="F8" s="10">
        <f t="shared" si="0"/>
        <v>1.1990894587202672</v>
      </c>
      <c r="G8" s="10">
        <v>7160785</v>
      </c>
      <c r="H8" s="10">
        <f t="shared" si="1"/>
        <v>1.2174555506868527</v>
      </c>
      <c r="I8" s="10">
        <f t="shared" si="2"/>
        <v>1.0153166987108593</v>
      </c>
      <c r="J8" s="10">
        <v>7160785</v>
      </c>
      <c r="K8" s="10">
        <v>7160785</v>
      </c>
    </row>
    <row r="9" spans="1:11" x14ac:dyDescent="0.25">
      <c r="A9" s="4" t="s">
        <v>15</v>
      </c>
      <c r="B9" s="1" t="s">
        <v>4</v>
      </c>
      <c r="C9" s="1" t="s">
        <v>16</v>
      </c>
      <c r="D9" s="10"/>
      <c r="E9" s="10">
        <v>649100</v>
      </c>
      <c r="F9" s="10" t="str">
        <f t="shared" si="0"/>
        <v>-</v>
      </c>
      <c r="G9" s="10"/>
      <c r="H9" s="10" t="str">
        <f t="shared" si="1"/>
        <v>-</v>
      </c>
      <c r="I9" s="10">
        <f t="shared" si="2"/>
        <v>0</v>
      </c>
      <c r="J9" s="10"/>
      <c r="K9" s="10"/>
    </row>
    <row r="10" spans="1:11" x14ac:dyDescent="0.25">
      <c r="A10" s="4" t="s">
        <v>17</v>
      </c>
      <c r="B10" s="1" t="s">
        <v>4</v>
      </c>
      <c r="C10" s="1" t="s">
        <v>18</v>
      </c>
      <c r="D10" s="10">
        <v>0</v>
      </c>
      <c r="E10" s="10">
        <v>139454</v>
      </c>
      <c r="F10" s="10" t="str">
        <f t="shared" si="0"/>
        <v>-</v>
      </c>
      <c r="G10" s="10">
        <v>200000</v>
      </c>
      <c r="H10" s="10" t="str">
        <f t="shared" si="1"/>
        <v>-</v>
      </c>
      <c r="I10" s="10">
        <f t="shared" si="2"/>
        <v>1.4341646707874998</v>
      </c>
      <c r="J10" s="10">
        <v>100000</v>
      </c>
      <c r="K10" s="10">
        <v>100000</v>
      </c>
    </row>
    <row r="11" spans="1:11" x14ac:dyDescent="0.25">
      <c r="A11" s="4" t="s">
        <v>19</v>
      </c>
      <c r="B11" s="1" t="s">
        <v>4</v>
      </c>
      <c r="C11" s="1" t="s">
        <v>20</v>
      </c>
      <c r="D11" s="10">
        <v>5799716.1799999997</v>
      </c>
      <c r="E11" s="10">
        <v>6815875.9900000002</v>
      </c>
      <c r="F11" s="10">
        <f t="shared" si="0"/>
        <v>1.1752085409807072</v>
      </c>
      <c r="G11" s="10">
        <v>6760663</v>
      </c>
      <c r="H11" s="10">
        <f t="shared" si="1"/>
        <v>1.1656885940925474</v>
      </c>
      <c r="I11" s="10">
        <f t="shared" si="2"/>
        <v>0.99189935525807593</v>
      </c>
      <c r="J11" s="10">
        <v>6184322</v>
      </c>
      <c r="K11" s="10">
        <v>6184322</v>
      </c>
    </row>
    <row r="12" spans="1:11" x14ac:dyDescent="0.25">
      <c r="A12" s="2" t="s">
        <v>21</v>
      </c>
      <c r="B12" s="3" t="s">
        <v>6</v>
      </c>
      <c r="C12" s="17" t="s">
        <v>100</v>
      </c>
      <c r="D12" s="15">
        <f>SUM(D13:D14)</f>
        <v>1018677</v>
      </c>
      <c r="E12" s="15">
        <f>SUM(E13:E14)</f>
        <v>1110270</v>
      </c>
      <c r="F12" s="15">
        <f t="shared" si="0"/>
        <v>1.0899136821583288</v>
      </c>
      <c r="G12" s="15">
        <f>G13+G14</f>
        <v>1132305</v>
      </c>
      <c r="H12" s="15">
        <f t="shared" si="1"/>
        <v>1.1115446800114266</v>
      </c>
      <c r="I12" s="15">
        <f t="shared" si="2"/>
        <v>1.0198465238185306</v>
      </c>
      <c r="J12" s="15">
        <f>J13+J14</f>
        <v>1142359</v>
      </c>
      <c r="K12" s="15">
        <f>K13+K14</f>
        <v>1186499</v>
      </c>
    </row>
    <row r="13" spans="1:11" x14ac:dyDescent="0.25">
      <c r="A13" s="4" t="s">
        <v>22</v>
      </c>
      <c r="B13" s="1" t="s">
        <v>6</v>
      </c>
      <c r="C13" s="1" t="s">
        <v>8</v>
      </c>
      <c r="D13" s="10">
        <v>1018677</v>
      </c>
      <c r="E13" s="10">
        <v>1110270</v>
      </c>
      <c r="F13" s="10">
        <f t="shared" si="0"/>
        <v>1.0899136821583288</v>
      </c>
      <c r="G13" s="10">
        <v>1132305</v>
      </c>
      <c r="H13" s="10">
        <f t="shared" si="1"/>
        <v>1.1115446800114266</v>
      </c>
      <c r="I13" s="10">
        <f t="shared" si="2"/>
        <v>1.0198465238185306</v>
      </c>
      <c r="J13" s="10">
        <v>1142359</v>
      </c>
      <c r="K13" s="10">
        <v>1186499</v>
      </c>
    </row>
    <row r="14" spans="1:11" x14ac:dyDescent="0.25">
      <c r="A14" s="4" t="s">
        <v>23</v>
      </c>
      <c r="B14" s="1" t="s">
        <v>6</v>
      </c>
      <c r="C14" s="1" t="s">
        <v>10</v>
      </c>
      <c r="D14" s="10"/>
      <c r="E14" s="10"/>
      <c r="F14" s="10" t="str">
        <f t="shared" si="0"/>
        <v>-</v>
      </c>
      <c r="G14" s="10"/>
      <c r="H14" s="10" t="str">
        <f t="shared" si="1"/>
        <v>-</v>
      </c>
      <c r="I14" s="10" t="str">
        <f t="shared" si="2"/>
        <v>=</v>
      </c>
      <c r="J14" s="10"/>
      <c r="K14" s="10"/>
    </row>
    <row r="15" spans="1:11" x14ac:dyDescent="0.25">
      <c r="A15" s="2" t="s">
        <v>24</v>
      </c>
      <c r="B15" s="3" t="s">
        <v>8</v>
      </c>
      <c r="C15" s="17" t="s">
        <v>100</v>
      </c>
      <c r="D15" s="15">
        <f>SUM(D16:D19)</f>
        <v>2058757.3599999999</v>
      </c>
      <c r="E15" s="15">
        <f>SUM(E16:E19)</f>
        <v>2923425</v>
      </c>
      <c r="F15" s="15">
        <f t="shared" si="0"/>
        <v>1.4199949235397027</v>
      </c>
      <c r="G15" s="15">
        <f>G16+G17+G18+G19</f>
        <v>2782378</v>
      </c>
      <c r="H15" s="15">
        <f t="shared" si="1"/>
        <v>1.3514841787863725</v>
      </c>
      <c r="I15" s="15">
        <f t="shared" si="2"/>
        <v>0.95175282417027973</v>
      </c>
      <c r="J15" s="15">
        <f>J16+J17+J18+J19</f>
        <v>2148378</v>
      </c>
      <c r="K15" s="15">
        <f>K16+K17+K18+K19</f>
        <v>2148378</v>
      </c>
    </row>
    <row r="16" spans="1:11" ht="31.5" x14ac:dyDescent="0.25">
      <c r="A16" s="4" t="s">
        <v>25</v>
      </c>
      <c r="B16" s="1" t="s">
        <v>8</v>
      </c>
      <c r="C16" s="1" t="s">
        <v>26</v>
      </c>
      <c r="D16" s="10">
        <v>1858979.16</v>
      </c>
      <c r="E16" s="10">
        <v>2661379</v>
      </c>
      <c r="F16" s="10">
        <f t="shared" si="0"/>
        <v>1.4316346612513935</v>
      </c>
      <c r="G16" s="10">
        <v>2748378</v>
      </c>
      <c r="H16" s="10">
        <f t="shared" si="1"/>
        <v>1.4784340024554121</v>
      </c>
      <c r="I16" s="10">
        <f t="shared" si="2"/>
        <v>1.0326894440814329</v>
      </c>
      <c r="J16" s="10">
        <v>2148378</v>
      </c>
      <c r="K16" s="10">
        <v>2148378</v>
      </c>
    </row>
    <row r="17" spans="1:11" x14ac:dyDescent="0.25">
      <c r="A17" s="4" t="s">
        <v>27</v>
      </c>
      <c r="B17" s="1" t="s">
        <v>8</v>
      </c>
      <c r="C17" s="1" t="s">
        <v>28</v>
      </c>
      <c r="D17" s="10">
        <v>165778.20000000001</v>
      </c>
      <c r="E17" s="10">
        <v>228046</v>
      </c>
      <c r="F17" s="10">
        <f t="shared" si="0"/>
        <v>1.3756090969741497</v>
      </c>
      <c r="G17" s="10"/>
      <c r="H17" s="10">
        <f t="shared" si="1"/>
        <v>0</v>
      </c>
      <c r="I17" s="10">
        <f t="shared" si="2"/>
        <v>0</v>
      </c>
      <c r="J17" s="10"/>
      <c r="K17" s="10"/>
    </row>
    <row r="18" spans="1:11" x14ac:dyDescent="0.25">
      <c r="A18" s="4" t="s">
        <v>29</v>
      </c>
      <c r="B18" s="1" t="s">
        <v>8</v>
      </c>
      <c r="C18" s="1">
        <v>11</v>
      </c>
      <c r="D18" s="10"/>
      <c r="E18" s="10"/>
      <c r="F18" s="10" t="str">
        <f t="shared" si="0"/>
        <v>-</v>
      </c>
      <c r="G18" s="10"/>
      <c r="H18" s="10" t="str">
        <f t="shared" si="1"/>
        <v>-</v>
      </c>
      <c r="I18" s="10" t="str">
        <f t="shared" si="2"/>
        <v>=</v>
      </c>
      <c r="J18" s="10"/>
      <c r="K18" s="10"/>
    </row>
    <row r="19" spans="1:11" ht="31.5" x14ac:dyDescent="0.25">
      <c r="A19" s="4" t="s">
        <v>30</v>
      </c>
      <c r="B19" s="1" t="s">
        <v>8</v>
      </c>
      <c r="C19" s="1" t="s">
        <v>31</v>
      </c>
      <c r="D19" s="10">
        <v>34000</v>
      </c>
      <c r="E19" s="10">
        <v>34000</v>
      </c>
      <c r="F19" s="10">
        <f t="shared" si="0"/>
        <v>1</v>
      </c>
      <c r="G19" s="10">
        <v>34000</v>
      </c>
      <c r="H19" s="10">
        <f t="shared" si="1"/>
        <v>1</v>
      </c>
      <c r="I19" s="10">
        <f t="shared" si="2"/>
        <v>1</v>
      </c>
      <c r="J19" s="10">
        <v>0</v>
      </c>
      <c r="K19" s="10">
        <v>0</v>
      </c>
    </row>
    <row r="20" spans="1:11" x14ac:dyDescent="0.25">
      <c r="A20" s="2" t="s">
        <v>32</v>
      </c>
      <c r="B20" s="3" t="s">
        <v>10</v>
      </c>
      <c r="C20" s="17" t="s">
        <v>100</v>
      </c>
      <c r="D20" s="15">
        <f>SUM(D21:D30)</f>
        <v>26267906.880000003</v>
      </c>
      <c r="E20" s="15">
        <f>SUM(E21:E30)</f>
        <v>23492531.039999999</v>
      </c>
      <c r="F20" s="15">
        <f t="shared" si="0"/>
        <v>0.89434347195310282</v>
      </c>
      <c r="G20" s="15">
        <f>SUM(G21:G30)</f>
        <v>13691248.039999999</v>
      </c>
      <c r="H20" s="15">
        <f t="shared" si="1"/>
        <v>0.52121579776210925</v>
      </c>
      <c r="I20" s="15">
        <f t="shared" si="2"/>
        <v>0.58279152708953919</v>
      </c>
      <c r="J20" s="15">
        <f>SUM(J21:J30)</f>
        <v>11187248.039999999</v>
      </c>
      <c r="K20" s="15">
        <f>SUM(K21:K30)</f>
        <v>10902248.039999999</v>
      </c>
    </row>
    <row r="21" spans="1:11" x14ac:dyDescent="0.25">
      <c r="A21" s="4" t="s">
        <v>33</v>
      </c>
      <c r="B21" s="1" t="s">
        <v>10</v>
      </c>
      <c r="C21" s="1" t="s">
        <v>4</v>
      </c>
      <c r="D21" s="10"/>
      <c r="E21" s="10"/>
      <c r="F21" s="10" t="str">
        <f t="shared" si="0"/>
        <v>-</v>
      </c>
      <c r="G21" s="10"/>
      <c r="H21" s="10" t="str">
        <f t="shared" si="1"/>
        <v>-</v>
      </c>
      <c r="I21" s="10" t="str">
        <f t="shared" si="2"/>
        <v>=</v>
      </c>
      <c r="J21" s="10"/>
      <c r="K21" s="10"/>
    </row>
    <row r="22" spans="1:11" x14ac:dyDescent="0.25">
      <c r="A22" s="4" t="s">
        <v>34</v>
      </c>
      <c r="B22" s="1" t="s">
        <v>10</v>
      </c>
      <c r="C22" s="1" t="s">
        <v>10</v>
      </c>
      <c r="D22" s="10"/>
      <c r="E22" s="10"/>
      <c r="F22" s="10" t="str">
        <f t="shared" si="0"/>
        <v>-</v>
      </c>
      <c r="G22" s="10"/>
      <c r="H22" s="10" t="str">
        <f t="shared" si="1"/>
        <v>-</v>
      </c>
      <c r="I22" s="10" t="str">
        <f t="shared" si="2"/>
        <v>=</v>
      </c>
      <c r="J22" s="10"/>
      <c r="K22" s="10"/>
    </row>
    <row r="23" spans="1:11" x14ac:dyDescent="0.25">
      <c r="A23" s="4" t="s">
        <v>35</v>
      </c>
      <c r="B23" s="1" t="s">
        <v>10</v>
      </c>
      <c r="C23" s="1" t="s">
        <v>12</v>
      </c>
      <c r="D23" s="10">
        <v>617255.99</v>
      </c>
      <c r="E23" s="10">
        <v>428098.08</v>
      </c>
      <c r="F23" s="10">
        <f t="shared" si="0"/>
        <v>0.69355030479331603</v>
      </c>
      <c r="G23" s="10">
        <v>10474.040000000001</v>
      </c>
      <c r="H23" s="10">
        <f t="shared" si="1"/>
        <v>1.6968713418236737E-2</v>
      </c>
      <c r="I23" s="10">
        <f t="shared" si="2"/>
        <v>2.4466449370667581E-2</v>
      </c>
      <c r="J23" s="10">
        <v>10474.040000000001</v>
      </c>
      <c r="K23" s="10">
        <v>10474.040000000001</v>
      </c>
    </row>
    <row r="24" spans="1:11" x14ac:dyDescent="0.25">
      <c r="A24" s="4" t="s">
        <v>36</v>
      </c>
      <c r="B24" s="1" t="s">
        <v>10</v>
      </c>
      <c r="C24" s="1" t="s">
        <v>14</v>
      </c>
      <c r="D24" s="10">
        <v>7143682.9699999997</v>
      </c>
      <c r="E24" s="10"/>
      <c r="F24" s="10">
        <f t="shared" si="0"/>
        <v>0</v>
      </c>
      <c r="G24" s="10"/>
      <c r="H24" s="10">
        <f t="shared" si="1"/>
        <v>0</v>
      </c>
      <c r="I24" s="10" t="str">
        <f t="shared" si="2"/>
        <v>=</v>
      </c>
      <c r="J24" s="10"/>
      <c r="K24" s="10"/>
    </row>
    <row r="25" spans="1:11" x14ac:dyDescent="0.25">
      <c r="A25" s="4" t="s">
        <v>37</v>
      </c>
      <c r="B25" s="1" t="s">
        <v>10</v>
      </c>
      <c r="C25" s="1" t="s">
        <v>16</v>
      </c>
      <c r="D25" s="10"/>
      <c r="E25" s="10"/>
      <c r="F25" s="10" t="str">
        <f t="shared" si="0"/>
        <v>-</v>
      </c>
      <c r="G25" s="10"/>
      <c r="H25" s="10" t="str">
        <f t="shared" si="1"/>
        <v>-</v>
      </c>
      <c r="I25" s="10" t="str">
        <f t="shared" si="2"/>
        <v>=</v>
      </c>
      <c r="J25" s="10"/>
      <c r="K25" s="10"/>
    </row>
    <row r="26" spans="1:11" x14ac:dyDescent="0.25">
      <c r="A26" s="4" t="s">
        <v>38</v>
      </c>
      <c r="B26" s="1" t="s">
        <v>10</v>
      </c>
      <c r="C26" s="1" t="s">
        <v>39</v>
      </c>
      <c r="D26" s="10"/>
      <c r="E26" s="10">
        <v>7680410.6399999997</v>
      </c>
      <c r="F26" s="10" t="str">
        <f t="shared" si="0"/>
        <v>-</v>
      </c>
      <c r="G26" s="10">
        <v>4353000</v>
      </c>
      <c r="H26" s="10" t="str">
        <f t="shared" si="1"/>
        <v>-</v>
      </c>
      <c r="I26" s="10">
        <f t="shared" si="2"/>
        <v>0.56676657069992287</v>
      </c>
      <c r="J26" s="10">
        <v>1713000</v>
      </c>
      <c r="K26" s="10">
        <v>877000</v>
      </c>
    </row>
    <row r="27" spans="1:11" x14ac:dyDescent="0.25">
      <c r="A27" s="4" t="s">
        <v>40</v>
      </c>
      <c r="B27" s="1" t="s">
        <v>10</v>
      </c>
      <c r="C27" s="1" t="s">
        <v>26</v>
      </c>
      <c r="D27" s="10">
        <v>17702587.620000001</v>
      </c>
      <c r="E27" s="10">
        <v>14523193.32</v>
      </c>
      <c r="F27" s="10">
        <f t="shared" si="0"/>
        <v>0.82039945977118112</v>
      </c>
      <c r="G27" s="10">
        <v>8540000</v>
      </c>
      <c r="H27" s="10">
        <f t="shared" si="1"/>
        <v>0.48241534985267875</v>
      </c>
      <c r="I27" s="10">
        <f t="shared" si="2"/>
        <v>0.58802494822123597</v>
      </c>
      <c r="J27" s="10">
        <v>8986000</v>
      </c>
      <c r="K27" s="10">
        <v>9537000</v>
      </c>
    </row>
    <row r="28" spans="1:11" x14ac:dyDescent="0.25">
      <c r="A28" s="4" t="s">
        <v>41</v>
      </c>
      <c r="B28" s="1" t="s">
        <v>10</v>
      </c>
      <c r="C28" s="1" t="s">
        <v>28</v>
      </c>
      <c r="D28" s="10"/>
      <c r="E28" s="10"/>
      <c r="F28" s="10" t="str">
        <f t="shared" si="0"/>
        <v>-</v>
      </c>
      <c r="G28" s="10"/>
      <c r="H28" s="10" t="str">
        <f t="shared" si="1"/>
        <v>-</v>
      </c>
      <c r="I28" s="10" t="str">
        <f t="shared" si="2"/>
        <v>=</v>
      </c>
      <c r="J28" s="10"/>
      <c r="K28" s="10"/>
    </row>
    <row r="29" spans="1:11" ht="31.5" x14ac:dyDescent="0.25">
      <c r="A29" s="4" t="s">
        <v>95</v>
      </c>
      <c r="B29" s="12" t="s">
        <v>10</v>
      </c>
      <c r="C29" s="12">
        <v>11</v>
      </c>
      <c r="D29" s="10"/>
      <c r="E29" s="10"/>
      <c r="F29" s="10" t="str">
        <f t="shared" si="0"/>
        <v>-</v>
      </c>
      <c r="G29" s="10"/>
      <c r="H29" s="10" t="str">
        <f t="shared" si="1"/>
        <v>-</v>
      </c>
      <c r="I29" s="10" t="str">
        <f t="shared" si="2"/>
        <v>=</v>
      </c>
      <c r="J29" s="10"/>
      <c r="K29" s="10"/>
    </row>
    <row r="30" spans="1:11" x14ac:dyDescent="0.25">
      <c r="A30" s="4" t="s">
        <v>42</v>
      </c>
      <c r="B30" s="1" t="s">
        <v>10</v>
      </c>
      <c r="C30" s="1" t="s">
        <v>43</v>
      </c>
      <c r="D30" s="10">
        <v>804380.3</v>
      </c>
      <c r="E30" s="10">
        <v>860829</v>
      </c>
      <c r="F30" s="10">
        <f t="shared" si="0"/>
        <v>1.0701766316256129</v>
      </c>
      <c r="G30" s="10">
        <v>787774</v>
      </c>
      <c r="H30" s="10">
        <f t="shared" si="1"/>
        <v>0.97935516322316685</v>
      </c>
      <c r="I30" s="10">
        <f t="shared" si="2"/>
        <v>0.91513413233057905</v>
      </c>
      <c r="J30" s="10">
        <v>477774</v>
      </c>
      <c r="K30" s="10">
        <v>477774</v>
      </c>
    </row>
    <row r="31" spans="1:11" x14ac:dyDescent="0.25">
      <c r="A31" s="2" t="s">
        <v>44</v>
      </c>
      <c r="B31" s="3" t="s">
        <v>12</v>
      </c>
      <c r="C31" s="17" t="s">
        <v>100</v>
      </c>
      <c r="D31" s="15">
        <f>SUM(D32:D35)</f>
        <v>9917161.209999999</v>
      </c>
      <c r="E31" s="15">
        <f>SUM(E32:E35)</f>
        <v>14319374.83</v>
      </c>
      <c r="F31" s="15">
        <f t="shared" si="0"/>
        <v>1.4438985639923869</v>
      </c>
      <c r="G31" s="15">
        <f>G33</f>
        <v>1183830</v>
      </c>
      <c r="H31" s="15">
        <f t="shared" si="1"/>
        <v>0.11937186206132068</v>
      </c>
      <c r="I31" s="15">
        <f t="shared" si="2"/>
        <v>8.2673302015937242E-2</v>
      </c>
      <c r="J31" s="15">
        <f>J32+J33+J34+J35</f>
        <v>5152000</v>
      </c>
      <c r="K31" s="15">
        <f>K32+K33+K34+K35</f>
        <v>652000</v>
      </c>
    </row>
    <row r="32" spans="1:11" x14ac:dyDescent="0.25">
      <c r="A32" s="4" t="s">
        <v>45</v>
      </c>
      <c r="B32" s="1" t="s">
        <v>12</v>
      </c>
      <c r="C32" s="1" t="s">
        <v>4</v>
      </c>
      <c r="D32" s="10">
        <v>88450.78</v>
      </c>
      <c r="E32" s="10">
        <v>159821</v>
      </c>
      <c r="F32" s="10">
        <f t="shared" si="0"/>
        <v>1.8068919233951357</v>
      </c>
      <c r="G32" s="10"/>
      <c r="H32" s="10">
        <f t="shared" si="1"/>
        <v>0</v>
      </c>
      <c r="I32" s="10">
        <f t="shared" si="2"/>
        <v>0</v>
      </c>
      <c r="J32" s="10"/>
      <c r="K32" s="10"/>
    </row>
    <row r="33" spans="1:11" x14ac:dyDescent="0.25">
      <c r="A33" s="4" t="s">
        <v>46</v>
      </c>
      <c r="B33" s="1" t="s">
        <v>12</v>
      </c>
      <c r="C33" s="1" t="s">
        <v>6</v>
      </c>
      <c r="D33" s="10">
        <v>9708710.4299999997</v>
      </c>
      <c r="E33" s="10">
        <v>14159553.83</v>
      </c>
      <c r="F33" s="10">
        <f t="shared" si="0"/>
        <v>1.458438165613309</v>
      </c>
      <c r="G33" s="10">
        <v>1183830</v>
      </c>
      <c r="H33" s="10">
        <f t="shared" si="1"/>
        <v>0.12193483455248134</v>
      </c>
      <c r="I33" s="10">
        <f t="shared" si="2"/>
        <v>8.3606447930005157E-2</v>
      </c>
      <c r="J33" s="10">
        <v>652000</v>
      </c>
      <c r="K33" s="10">
        <v>652000</v>
      </c>
    </row>
    <row r="34" spans="1:11" x14ac:dyDescent="0.25">
      <c r="A34" s="4" t="s">
        <v>96</v>
      </c>
      <c r="B34" s="12" t="s">
        <v>12</v>
      </c>
      <c r="C34" s="12" t="s">
        <v>8</v>
      </c>
      <c r="D34" s="10">
        <v>120000</v>
      </c>
      <c r="E34" s="10"/>
      <c r="F34" s="10">
        <f t="shared" si="0"/>
        <v>0</v>
      </c>
      <c r="G34" s="10"/>
      <c r="H34" s="10">
        <f t="shared" si="1"/>
        <v>0</v>
      </c>
      <c r="I34" s="10" t="str">
        <f t="shared" si="2"/>
        <v>=</v>
      </c>
      <c r="J34" s="10"/>
      <c r="K34" s="10"/>
    </row>
    <row r="35" spans="1:11" ht="18.75" customHeight="1" x14ac:dyDescent="0.25">
      <c r="A35" s="4" t="s">
        <v>47</v>
      </c>
      <c r="B35" s="1" t="s">
        <v>12</v>
      </c>
      <c r="C35" s="1" t="s">
        <v>12</v>
      </c>
      <c r="D35" s="10"/>
      <c r="E35" s="10"/>
      <c r="F35" s="10" t="str">
        <f t="shared" si="0"/>
        <v>-</v>
      </c>
      <c r="G35" s="10"/>
      <c r="H35" s="10" t="str">
        <f t="shared" si="1"/>
        <v>-</v>
      </c>
      <c r="I35" s="10" t="str">
        <f t="shared" si="2"/>
        <v>=</v>
      </c>
      <c r="J35" s="10">
        <v>4500000</v>
      </c>
      <c r="K35" s="10"/>
    </row>
    <row r="36" spans="1:11" x14ac:dyDescent="0.25">
      <c r="A36" s="2" t="s">
        <v>48</v>
      </c>
      <c r="B36" s="3" t="s">
        <v>14</v>
      </c>
      <c r="C36" s="17" t="s">
        <v>100</v>
      </c>
      <c r="D36" s="15">
        <f>D37+D39+D40+D41</f>
        <v>5922156.3700000001</v>
      </c>
      <c r="E36" s="15">
        <f>E37+E39+E40+E41</f>
        <v>686938.46</v>
      </c>
      <c r="F36" s="15">
        <f t="shared" si="0"/>
        <v>0.11599465077954366</v>
      </c>
      <c r="G36" s="15"/>
      <c r="H36" s="15">
        <f t="shared" si="1"/>
        <v>0</v>
      </c>
      <c r="I36" s="15">
        <f t="shared" si="2"/>
        <v>0</v>
      </c>
      <c r="J36" s="15">
        <f>J37+J38+J39+J40+J41</f>
        <v>2633898.94</v>
      </c>
      <c r="K36" s="15">
        <f>K37+K38+K39+K40+K41</f>
        <v>0</v>
      </c>
    </row>
    <row r="37" spans="1:11" x14ac:dyDescent="0.25">
      <c r="A37" s="4" t="s">
        <v>103</v>
      </c>
      <c r="B37" s="1" t="s">
        <v>14</v>
      </c>
      <c r="C37" s="12" t="s">
        <v>4</v>
      </c>
      <c r="D37" s="10"/>
      <c r="E37" s="10"/>
      <c r="F37" s="10" t="str">
        <f t="shared" si="0"/>
        <v>-</v>
      </c>
      <c r="G37" s="10"/>
      <c r="H37" s="10" t="str">
        <f t="shared" si="1"/>
        <v>-</v>
      </c>
      <c r="I37" s="10" t="str">
        <f t="shared" si="2"/>
        <v>=</v>
      </c>
      <c r="J37" s="10"/>
      <c r="K37" s="10"/>
    </row>
    <row r="38" spans="1:11" x14ac:dyDescent="0.25">
      <c r="A38" s="4" t="s">
        <v>49</v>
      </c>
      <c r="B38" s="5" t="s">
        <v>14</v>
      </c>
      <c r="C38" s="5" t="s">
        <v>6</v>
      </c>
      <c r="D38" s="10"/>
      <c r="E38" s="10"/>
      <c r="F38" s="10" t="str">
        <f t="shared" si="0"/>
        <v>-</v>
      </c>
      <c r="G38" s="10"/>
      <c r="H38" s="10" t="str">
        <f t="shared" si="1"/>
        <v>-</v>
      </c>
      <c r="I38" s="10" t="s">
        <v>107</v>
      </c>
      <c r="J38" s="10"/>
      <c r="K38" s="10"/>
    </row>
    <row r="39" spans="1:11" x14ac:dyDescent="0.25">
      <c r="A39" s="4" t="s">
        <v>50</v>
      </c>
      <c r="B39" s="1" t="s">
        <v>14</v>
      </c>
      <c r="C39" s="1" t="s">
        <v>8</v>
      </c>
      <c r="D39" s="10"/>
      <c r="E39" s="10"/>
      <c r="F39" s="10" t="str">
        <f t="shared" si="0"/>
        <v>-</v>
      </c>
      <c r="G39" s="10"/>
      <c r="H39" s="10" t="str">
        <f t="shared" si="1"/>
        <v>-</v>
      </c>
      <c r="I39" s="10" t="str">
        <f t="shared" si="2"/>
        <v>=</v>
      </c>
      <c r="J39" s="10"/>
      <c r="K39" s="10"/>
    </row>
    <row r="40" spans="1:11" ht="31.5" x14ac:dyDescent="0.25">
      <c r="A40" s="4" t="s">
        <v>51</v>
      </c>
      <c r="B40" s="1" t="s">
        <v>14</v>
      </c>
      <c r="C40" s="1" t="s">
        <v>10</v>
      </c>
      <c r="D40" s="10"/>
      <c r="E40" s="10"/>
      <c r="F40" s="10" t="str">
        <f t="shared" si="0"/>
        <v>-</v>
      </c>
      <c r="G40" s="10"/>
      <c r="H40" s="10" t="str">
        <f t="shared" si="1"/>
        <v>-</v>
      </c>
      <c r="I40" s="10" t="s">
        <v>107</v>
      </c>
      <c r="J40" s="10"/>
      <c r="K40" s="10"/>
    </row>
    <row r="41" spans="1:11" x14ac:dyDescent="0.25">
      <c r="A41" s="4" t="s">
        <v>52</v>
      </c>
      <c r="B41" s="1" t="s">
        <v>14</v>
      </c>
      <c r="C41" s="1" t="s">
        <v>12</v>
      </c>
      <c r="D41" s="10">
        <v>5922156.3700000001</v>
      </c>
      <c r="E41" s="10">
        <v>686938.46</v>
      </c>
      <c r="F41" s="10">
        <f t="shared" si="0"/>
        <v>0.11599465077954366</v>
      </c>
      <c r="G41" s="10"/>
      <c r="H41" s="10">
        <f t="shared" si="1"/>
        <v>0</v>
      </c>
      <c r="I41" s="10">
        <f t="shared" si="2"/>
        <v>0</v>
      </c>
      <c r="J41" s="10">
        <v>2633898.94</v>
      </c>
      <c r="K41" s="10"/>
    </row>
    <row r="42" spans="1:11" x14ac:dyDescent="0.25">
      <c r="A42" s="2" t="s">
        <v>53</v>
      </c>
      <c r="B42" s="3" t="s">
        <v>16</v>
      </c>
      <c r="C42" s="17" t="s">
        <v>100</v>
      </c>
      <c r="D42" s="15">
        <f>SUM(D43:D49)</f>
        <v>322374769.07999998</v>
      </c>
      <c r="E42" s="15">
        <f>SUM(E43:E49)</f>
        <v>347453905.52999997</v>
      </c>
      <c r="F42" s="15">
        <f t="shared" si="0"/>
        <v>1.0777949729799616</v>
      </c>
      <c r="G42" s="15">
        <f>G43+G44+G45+G46+G47+G48+G49</f>
        <v>343147189.30000001</v>
      </c>
      <c r="H42" s="15">
        <f t="shared" si="1"/>
        <v>1.0644356265202788</v>
      </c>
      <c r="I42" s="15">
        <f t="shared" si="2"/>
        <v>0.98760492784379394</v>
      </c>
      <c r="J42" s="15">
        <f>J43+J44+J45+J48+J49</f>
        <v>324720805.75</v>
      </c>
      <c r="K42" s="15">
        <f>K43+K44+K45+K48+K49</f>
        <v>322133736.10000002</v>
      </c>
    </row>
    <row r="43" spans="1:11" x14ac:dyDescent="0.25">
      <c r="A43" s="4" t="s">
        <v>54</v>
      </c>
      <c r="B43" s="1" t="s">
        <v>16</v>
      </c>
      <c r="C43" s="1" t="s">
        <v>4</v>
      </c>
      <c r="D43" s="10">
        <v>76240549.200000003</v>
      </c>
      <c r="E43" s="10">
        <v>83635857</v>
      </c>
      <c r="F43" s="10">
        <f t="shared" si="0"/>
        <v>1.0969996658943271</v>
      </c>
      <c r="G43" s="10">
        <v>90080000</v>
      </c>
      <c r="H43" s="10">
        <f t="shared" si="1"/>
        <v>1.1815234930128231</v>
      </c>
      <c r="I43" s="10">
        <f t="shared" si="2"/>
        <v>1.0770500026083309</v>
      </c>
      <c r="J43" s="10">
        <v>85942464.859999999</v>
      </c>
      <c r="K43" s="10">
        <v>86648929.099999994</v>
      </c>
    </row>
    <row r="44" spans="1:11" x14ac:dyDescent="0.25">
      <c r="A44" s="4" t="s">
        <v>55</v>
      </c>
      <c r="B44" s="1" t="s">
        <v>16</v>
      </c>
      <c r="C44" s="1" t="s">
        <v>6</v>
      </c>
      <c r="D44" s="10">
        <v>190298680.41999999</v>
      </c>
      <c r="E44" s="10">
        <v>204014944.22999999</v>
      </c>
      <c r="F44" s="10">
        <f t="shared" si="0"/>
        <v>1.072077556080407</v>
      </c>
      <c r="G44" s="10">
        <v>191579889.30000001</v>
      </c>
      <c r="H44" s="10">
        <f t="shared" si="1"/>
        <v>1.0067326209365841</v>
      </c>
      <c r="I44" s="10">
        <f t="shared" si="2"/>
        <v>0.9390483134608949</v>
      </c>
      <c r="J44" s="10">
        <v>177325518.88999999</v>
      </c>
      <c r="K44" s="10">
        <v>174031985</v>
      </c>
    </row>
    <row r="45" spans="1:11" x14ac:dyDescent="0.25">
      <c r="A45" s="4" t="s">
        <v>97</v>
      </c>
      <c r="B45" s="1" t="s">
        <v>16</v>
      </c>
      <c r="C45" s="12" t="s">
        <v>8</v>
      </c>
      <c r="D45" s="10">
        <v>15988902.380000001</v>
      </c>
      <c r="E45" s="10">
        <v>16698544.5</v>
      </c>
      <c r="F45" s="10">
        <f t="shared" si="0"/>
        <v>1.0443834168934365</v>
      </c>
      <c r="G45" s="10">
        <v>16469348</v>
      </c>
      <c r="H45" s="10">
        <f t="shared" si="1"/>
        <v>1.0300486930610679</v>
      </c>
      <c r="I45" s="10">
        <f t="shared" si="2"/>
        <v>0.98627446242395556</v>
      </c>
      <c r="J45" s="10">
        <v>16469348</v>
      </c>
      <c r="K45" s="10">
        <v>16469348</v>
      </c>
    </row>
    <row r="46" spans="1:11" x14ac:dyDescent="0.25">
      <c r="A46" s="4" t="s">
        <v>56</v>
      </c>
      <c r="B46" s="1" t="s">
        <v>16</v>
      </c>
      <c r="C46" s="1" t="s">
        <v>10</v>
      </c>
      <c r="D46" s="10"/>
      <c r="E46" s="10">
        <v>0</v>
      </c>
      <c r="F46" s="10" t="str">
        <f t="shared" si="0"/>
        <v>-</v>
      </c>
      <c r="G46" s="10"/>
      <c r="H46" s="10" t="str">
        <f t="shared" si="1"/>
        <v>-</v>
      </c>
      <c r="I46" s="10" t="str">
        <f t="shared" si="2"/>
        <v>=</v>
      </c>
      <c r="J46" s="10"/>
      <c r="K46" s="10"/>
    </row>
    <row r="47" spans="1:11" ht="31.5" x14ac:dyDescent="0.25">
      <c r="A47" s="4" t="s">
        <v>57</v>
      </c>
      <c r="B47" s="1" t="s">
        <v>16</v>
      </c>
      <c r="C47" s="1" t="s">
        <v>12</v>
      </c>
      <c r="D47" s="10"/>
      <c r="E47" s="10"/>
      <c r="F47" s="10" t="str">
        <f t="shared" si="0"/>
        <v>-</v>
      </c>
      <c r="G47" s="10"/>
      <c r="H47" s="10" t="str">
        <f t="shared" si="1"/>
        <v>-</v>
      </c>
      <c r="I47" s="10" t="str">
        <f t="shared" si="2"/>
        <v>=</v>
      </c>
      <c r="J47" s="10"/>
      <c r="K47" s="10"/>
    </row>
    <row r="48" spans="1:11" x14ac:dyDescent="0.25">
      <c r="A48" s="4" t="s">
        <v>58</v>
      </c>
      <c r="B48" s="1" t="s">
        <v>16</v>
      </c>
      <c r="C48" s="1" t="s">
        <v>16</v>
      </c>
      <c r="D48" s="10">
        <v>596231.93999999994</v>
      </c>
      <c r="E48" s="10">
        <v>641449.32999999996</v>
      </c>
      <c r="F48" s="10">
        <f t="shared" si="0"/>
        <v>1.0758385905994905</v>
      </c>
      <c r="G48" s="10">
        <v>798000</v>
      </c>
      <c r="H48" s="10">
        <f t="shared" si="1"/>
        <v>1.3384053192453931</v>
      </c>
      <c r="I48" s="10">
        <f t="shared" si="2"/>
        <v>1.2440577340691898</v>
      </c>
      <c r="J48" s="10">
        <v>798000</v>
      </c>
      <c r="K48" s="10">
        <v>798000</v>
      </c>
    </row>
    <row r="49" spans="1:11" x14ac:dyDescent="0.25">
      <c r="A49" s="4" t="s">
        <v>59</v>
      </c>
      <c r="B49" s="1" t="s">
        <v>16</v>
      </c>
      <c r="C49" s="1" t="s">
        <v>26</v>
      </c>
      <c r="D49" s="10">
        <v>39250405.140000001</v>
      </c>
      <c r="E49" s="10">
        <v>42463110.469999999</v>
      </c>
      <c r="F49" s="10">
        <f t="shared" si="0"/>
        <v>1.0818515202210215</v>
      </c>
      <c r="G49" s="10">
        <v>44219952</v>
      </c>
      <c r="H49" s="10">
        <f t="shared" si="1"/>
        <v>1.1266113519662895</v>
      </c>
      <c r="I49" s="10">
        <f t="shared" si="2"/>
        <v>1.0413733593831098</v>
      </c>
      <c r="J49" s="10">
        <v>44185474</v>
      </c>
      <c r="K49" s="10">
        <v>44185474</v>
      </c>
    </row>
    <row r="50" spans="1:11" x14ac:dyDescent="0.25">
      <c r="A50" s="2" t="s">
        <v>60</v>
      </c>
      <c r="B50" s="3" t="s">
        <v>39</v>
      </c>
      <c r="C50" s="17" t="s">
        <v>100</v>
      </c>
      <c r="D50" s="15">
        <f>SUM(D51:D52)</f>
        <v>30271559.780000001</v>
      </c>
      <c r="E50" s="15">
        <f>SUM(E51:E52)</f>
        <v>41363875</v>
      </c>
      <c r="F50" s="15">
        <f t="shared" si="0"/>
        <v>1.3664269466328767</v>
      </c>
      <c r="G50" s="15">
        <f>G51+G52</f>
        <v>32986342</v>
      </c>
      <c r="H50" s="15">
        <f t="shared" si="1"/>
        <v>1.0896809493706241</v>
      </c>
      <c r="I50" s="15">
        <f t="shared" si="2"/>
        <v>0.79746740362212198</v>
      </c>
      <c r="J50" s="15">
        <f>J51+J52</f>
        <v>34482289</v>
      </c>
      <c r="K50" s="15">
        <f>K51+K52</f>
        <v>32468087</v>
      </c>
    </row>
    <row r="51" spans="1:11" x14ac:dyDescent="0.25">
      <c r="A51" s="4" t="s">
        <v>61</v>
      </c>
      <c r="B51" s="1" t="s">
        <v>39</v>
      </c>
      <c r="C51" s="1" t="s">
        <v>4</v>
      </c>
      <c r="D51" s="10">
        <v>30271559.780000001</v>
      </c>
      <c r="E51" s="10">
        <v>41212675</v>
      </c>
      <c r="F51" s="10">
        <f t="shared" si="0"/>
        <v>1.3614321594101881</v>
      </c>
      <c r="G51" s="10">
        <v>32838742</v>
      </c>
      <c r="H51" s="10">
        <f t="shared" si="1"/>
        <v>1.0848050856532374</v>
      </c>
      <c r="I51" s="10">
        <f t="shared" si="2"/>
        <v>0.79681170901913068</v>
      </c>
      <c r="J51" s="10">
        <v>34334689</v>
      </c>
      <c r="K51" s="10">
        <v>32320487</v>
      </c>
    </row>
    <row r="52" spans="1:11" x14ac:dyDescent="0.25">
      <c r="A52" s="4" t="s">
        <v>62</v>
      </c>
      <c r="B52" s="1" t="s">
        <v>39</v>
      </c>
      <c r="C52" s="1" t="s">
        <v>10</v>
      </c>
      <c r="D52" s="10"/>
      <c r="E52" s="10">
        <v>151200</v>
      </c>
      <c r="F52" s="10" t="str">
        <f t="shared" si="0"/>
        <v>-</v>
      </c>
      <c r="G52" s="10">
        <v>147600</v>
      </c>
      <c r="H52" s="10" t="str">
        <f t="shared" si="1"/>
        <v>-</v>
      </c>
      <c r="I52" s="10">
        <f t="shared" si="2"/>
        <v>0.97619047619047616</v>
      </c>
      <c r="J52" s="10">
        <v>147600</v>
      </c>
      <c r="K52" s="10">
        <v>147600</v>
      </c>
    </row>
    <row r="53" spans="1:11" hidden="1" x14ac:dyDescent="0.25">
      <c r="A53" s="2" t="s">
        <v>63</v>
      </c>
      <c r="B53" s="3" t="s">
        <v>26</v>
      </c>
      <c r="C53" s="17" t="s">
        <v>100</v>
      </c>
      <c r="D53" s="15">
        <f>SUM(D54:D59)</f>
        <v>0</v>
      </c>
      <c r="E53" s="15">
        <f>SUM(E54:E59)</f>
        <v>0</v>
      </c>
      <c r="F53" s="15" t="str">
        <f t="shared" si="0"/>
        <v>-</v>
      </c>
      <c r="G53" s="15">
        <v>5717821303.1800003</v>
      </c>
      <c r="H53" s="15" t="str">
        <f t="shared" si="1"/>
        <v>-</v>
      </c>
      <c r="I53" s="15" t="str">
        <f t="shared" si="2"/>
        <v>=</v>
      </c>
      <c r="J53" s="15">
        <v>3995250822.8200002</v>
      </c>
      <c r="K53" s="15">
        <v>3866109613</v>
      </c>
    </row>
    <row r="54" spans="1:11" hidden="1" x14ac:dyDescent="0.25">
      <c r="A54" s="4" t="s">
        <v>64</v>
      </c>
      <c r="B54" s="1" t="s">
        <v>26</v>
      </c>
      <c r="C54" s="1" t="s">
        <v>4</v>
      </c>
      <c r="D54" s="10"/>
      <c r="E54" s="10"/>
      <c r="F54" s="10" t="str">
        <f t="shared" si="0"/>
        <v>-</v>
      </c>
      <c r="G54" s="10"/>
      <c r="H54" s="10" t="str">
        <f t="shared" si="1"/>
        <v>-</v>
      </c>
      <c r="I54" s="10" t="str">
        <f t="shared" si="2"/>
        <v>=</v>
      </c>
      <c r="J54" s="10"/>
      <c r="K54" s="10"/>
    </row>
    <row r="55" spans="1:11" hidden="1" x14ac:dyDescent="0.25">
      <c r="A55" s="4" t="s">
        <v>65</v>
      </c>
      <c r="B55" s="1" t="s">
        <v>26</v>
      </c>
      <c r="C55" s="1" t="s">
        <v>6</v>
      </c>
      <c r="D55" s="10"/>
      <c r="E55" s="10"/>
      <c r="F55" s="10" t="str">
        <f t="shared" si="0"/>
        <v>-</v>
      </c>
      <c r="G55" s="10"/>
      <c r="H55" s="10" t="str">
        <f t="shared" si="1"/>
        <v>-</v>
      </c>
      <c r="I55" s="10" t="str">
        <f t="shared" si="2"/>
        <v>=</v>
      </c>
      <c r="J55" s="10"/>
      <c r="K55" s="10"/>
    </row>
    <row r="56" spans="1:11" hidden="1" x14ac:dyDescent="0.25">
      <c r="A56" s="4" t="s">
        <v>66</v>
      </c>
      <c r="B56" s="1" t="s">
        <v>26</v>
      </c>
      <c r="C56" s="1" t="s">
        <v>10</v>
      </c>
      <c r="D56" s="10"/>
      <c r="E56" s="10"/>
      <c r="F56" s="10" t="str">
        <f t="shared" si="0"/>
        <v>-</v>
      </c>
      <c r="G56" s="10"/>
      <c r="H56" s="10" t="str">
        <f t="shared" si="1"/>
        <v>-</v>
      </c>
      <c r="I56" s="10" t="str">
        <f t="shared" si="2"/>
        <v>=</v>
      </c>
      <c r="J56" s="10"/>
      <c r="K56" s="10"/>
    </row>
    <row r="57" spans="1:11" hidden="1" x14ac:dyDescent="0.25">
      <c r="A57" s="4" t="s">
        <v>67</v>
      </c>
      <c r="B57" s="1" t="s">
        <v>26</v>
      </c>
      <c r="C57" s="1" t="s">
        <v>12</v>
      </c>
      <c r="D57" s="10"/>
      <c r="E57" s="10"/>
      <c r="F57" s="10" t="str">
        <f t="shared" si="0"/>
        <v>-</v>
      </c>
      <c r="G57" s="10"/>
      <c r="H57" s="10" t="str">
        <f t="shared" si="1"/>
        <v>-</v>
      </c>
      <c r="I57" s="10" t="str">
        <f t="shared" si="2"/>
        <v>=</v>
      </c>
      <c r="J57" s="10"/>
      <c r="K57" s="10"/>
    </row>
    <row r="58" spans="1:11" ht="31.5" hidden="1" x14ac:dyDescent="0.25">
      <c r="A58" s="4" t="s">
        <v>68</v>
      </c>
      <c r="B58" s="1" t="s">
        <v>26</v>
      </c>
      <c r="C58" s="1" t="s">
        <v>14</v>
      </c>
      <c r="D58" s="10"/>
      <c r="E58" s="10"/>
      <c r="F58" s="10" t="str">
        <f t="shared" si="0"/>
        <v>-</v>
      </c>
      <c r="G58" s="10"/>
      <c r="H58" s="10" t="str">
        <f t="shared" si="1"/>
        <v>-</v>
      </c>
      <c r="I58" s="10" t="str">
        <f t="shared" si="2"/>
        <v>=</v>
      </c>
      <c r="J58" s="10"/>
      <c r="K58" s="10"/>
    </row>
    <row r="59" spans="1:11" hidden="1" x14ac:dyDescent="0.25">
      <c r="A59" s="4" t="s">
        <v>69</v>
      </c>
      <c r="B59" s="1" t="s">
        <v>26</v>
      </c>
      <c r="C59" s="1" t="s">
        <v>26</v>
      </c>
      <c r="D59" s="10"/>
      <c r="E59" s="10"/>
      <c r="F59" s="10" t="str">
        <f t="shared" si="0"/>
        <v>-</v>
      </c>
      <c r="G59" s="10"/>
      <c r="H59" s="10" t="str">
        <f t="shared" si="1"/>
        <v>-</v>
      </c>
      <c r="I59" s="10" t="str">
        <f t="shared" si="2"/>
        <v>=</v>
      </c>
      <c r="J59" s="10"/>
      <c r="K59" s="10"/>
    </row>
    <row r="60" spans="1:11" x14ac:dyDescent="0.25">
      <c r="A60" s="2" t="s">
        <v>70</v>
      </c>
      <c r="B60" s="3" t="s">
        <v>28</v>
      </c>
      <c r="C60" s="17" t="s">
        <v>100</v>
      </c>
      <c r="D60" s="15">
        <f>SUM(D61:D65)</f>
        <v>22208722.18</v>
      </c>
      <c r="E60" s="15">
        <f>SUM(E61:E65)</f>
        <v>24649795.59</v>
      </c>
      <c r="F60" s="15">
        <f t="shared" si="0"/>
        <v>1.1099150770681576</v>
      </c>
      <c r="G60" s="15">
        <f>G61+G62+G63+G64+G65</f>
        <v>25149306.879999999</v>
      </c>
      <c r="H60" s="15">
        <f t="shared" si="1"/>
        <v>1.1324067488515002</v>
      </c>
      <c r="I60" s="15">
        <f t="shared" si="2"/>
        <v>1.0202643177374924</v>
      </c>
      <c r="J60" s="15">
        <f>J61+J62+J63+J64+J65</f>
        <v>23595991.390000001</v>
      </c>
      <c r="K60" s="15">
        <f>K61+K62+K63+K64+K65</f>
        <v>23187737.93</v>
      </c>
    </row>
    <row r="61" spans="1:11" x14ac:dyDescent="0.25">
      <c r="A61" s="4" t="s">
        <v>71</v>
      </c>
      <c r="B61" s="1" t="s">
        <v>28</v>
      </c>
      <c r="C61" s="1" t="s">
        <v>4</v>
      </c>
      <c r="D61" s="10">
        <v>6610898.2199999997</v>
      </c>
      <c r="E61" s="10">
        <v>5707986.6299999999</v>
      </c>
      <c r="F61" s="10">
        <f t="shared" si="0"/>
        <v>0.86342073951941745</v>
      </c>
      <c r="G61" s="10">
        <v>5965000</v>
      </c>
      <c r="H61" s="10">
        <f t="shared" si="1"/>
        <v>0.90229796337720658</v>
      </c>
      <c r="I61" s="10">
        <f t="shared" si="2"/>
        <v>1.0450269747741159</v>
      </c>
      <c r="J61" s="10">
        <v>5965000</v>
      </c>
      <c r="K61" s="10">
        <v>5965000</v>
      </c>
    </row>
    <row r="62" spans="1:11" x14ac:dyDescent="0.25">
      <c r="A62" s="4" t="s">
        <v>72</v>
      </c>
      <c r="B62" s="1" t="s">
        <v>28</v>
      </c>
      <c r="C62" s="1" t="s">
        <v>6</v>
      </c>
      <c r="D62" s="10"/>
      <c r="E62" s="10"/>
      <c r="F62" s="10" t="str">
        <f t="shared" si="0"/>
        <v>-</v>
      </c>
      <c r="G62" s="10"/>
      <c r="H62" s="10" t="str">
        <f t="shared" si="1"/>
        <v>-</v>
      </c>
      <c r="I62" s="10" t="str">
        <f t="shared" si="2"/>
        <v>=</v>
      </c>
      <c r="J62" s="10"/>
      <c r="K62" s="10"/>
    </row>
    <row r="63" spans="1:11" x14ac:dyDescent="0.25">
      <c r="A63" s="4" t="s">
        <v>73</v>
      </c>
      <c r="B63" s="1" t="s">
        <v>28</v>
      </c>
      <c r="C63" s="1" t="s">
        <v>8</v>
      </c>
      <c r="D63" s="10">
        <v>1932729</v>
      </c>
      <c r="E63" s="10">
        <v>240000</v>
      </c>
      <c r="F63" s="10">
        <f t="shared" si="0"/>
        <v>0.12417674697280374</v>
      </c>
      <c r="G63" s="10">
        <v>239808</v>
      </c>
      <c r="H63" s="10">
        <f t="shared" si="1"/>
        <v>0.12407740557522549</v>
      </c>
      <c r="I63" s="10">
        <f t="shared" si="2"/>
        <v>0.99919999999999998</v>
      </c>
      <c r="J63" s="10">
        <v>139808</v>
      </c>
      <c r="K63" s="10">
        <v>139808</v>
      </c>
    </row>
    <row r="64" spans="1:11" x14ac:dyDescent="0.25">
      <c r="A64" s="4" t="s">
        <v>74</v>
      </c>
      <c r="B64" s="1" t="s">
        <v>28</v>
      </c>
      <c r="C64" s="1" t="s">
        <v>10</v>
      </c>
      <c r="D64" s="10">
        <v>12219322.960000001</v>
      </c>
      <c r="E64" s="10">
        <v>17362601.960000001</v>
      </c>
      <c r="F64" s="10">
        <f t="shared" si="0"/>
        <v>1.420913582269373</v>
      </c>
      <c r="G64" s="10">
        <v>17349016.879999999</v>
      </c>
      <c r="H64" s="10">
        <f t="shared" si="1"/>
        <v>1.4198018119982645</v>
      </c>
      <c r="I64" s="10">
        <f t="shared" si="2"/>
        <v>0.99921756658182348</v>
      </c>
      <c r="J64" s="10">
        <v>15895701.390000001</v>
      </c>
      <c r="K64" s="10">
        <v>15487447.93</v>
      </c>
    </row>
    <row r="65" spans="1:11" x14ac:dyDescent="0.25">
      <c r="A65" s="4" t="s">
        <v>75</v>
      </c>
      <c r="B65" s="1" t="s">
        <v>28</v>
      </c>
      <c r="C65" s="1" t="s">
        <v>14</v>
      </c>
      <c r="D65" s="10">
        <v>1445772</v>
      </c>
      <c r="E65" s="10">
        <v>1339207</v>
      </c>
      <c r="F65" s="10">
        <f t="shared" si="0"/>
        <v>0.9262919741148673</v>
      </c>
      <c r="G65" s="10">
        <v>1595482</v>
      </c>
      <c r="H65" s="10">
        <f t="shared" si="1"/>
        <v>1.1035502140033144</v>
      </c>
      <c r="I65" s="10">
        <f t="shared" si="2"/>
        <v>1.191363247055907</v>
      </c>
      <c r="J65" s="10">
        <v>1595482</v>
      </c>
      <c r="K65" s="10">
        <v>1595482</v>
      </c>
    </row>
    <row r="66" spans="1:11" x14ac:dyDescent="0.25">
      <c r="A66" s="2" t="s">
        <v>76</v>
      </c>
      <c r="B66" s="3" t="s">
        <v>18</v>
      </c>
      <c r="C66" s="17" t="s">
        <v>100</v>
      </c>
      <c r="D66" s="15">
        <f>SUM(D67:D70)</f>
        <v>9770556.2799999993</v>
      </c>
      <c r="E66" s="15">
        <f>SUM(E67:E70)</f>
        <v>10593566</v>
      </c>
      <c r="F66" s="15">
        <f t="shared" si="0"/>
        <v>1.0842336604400584</v>
      </c>
      <c r="G66" s="15">
        <f>G67+G68</f>
        <v>10782000</v>
      </c>
      <c r="H66" s="15">
        <f t="shared" si="1"/>
        <v>1.103519563371268</v>
      </c>
      <c r="I66" s="15">
        <f t="shared" si="2"/>
        <v>1.0177875891838499</v>
      </c>
      <c r="J66" s="15">
        <f>J67+J68</f>
        <v>8965000</v>
      </c>
      <c r="K66" s="15">
        <f>K67+K68</f>
        <v>8965000</v>
      </c>
    </row>
    <row r="67" spans="1:11" x14ac:dyDescent="0.25">
      <c r="A67" s="4" t="s">
        <v>77</v>
      </c>
      <c r="B67" s="1" t="s">
        <v>18</v>
      </c>
      <c r="C67" s="1" t="s">
        <v>4</v>
      </c>
      <c r="D67" s="10">
        <v>9352691</v>
      </c>
      <c r="E67" s="10">
        <v>10174566</v>
      </c>
      <c r="F67" s="10">
        <f t="shared" si="0"/>
        <v>1.0878757782118538</v>
      </c>
      <c r="G67" s="10">
        <v>10363000</v>
      </c>
      <c r="H67" s="10">
        <f t="shared" si="1"/>
        <v>1.1080233485742232</v>
      </c>
      <c r="I67" s="10">
        <f t="shared" si="2"/>
        <v>1.0185201019876424</v>
      </c>
      <c r="J67" s="10">
        <v>8846000</v>
      </c>
      <c r="K67" s="10">
        <v>8846000</v>
      </c>
    </row>
    <row r="68" spans="1:11" x14ac:dyDescent="0.25">
      <c r="A68" s="4" t="s">
        <v>78</v>
      </c>
      <c r="B68" s="1" t="s">
        <v>18</v>
      </c>
      <c r="C68" s="1" t="s">
        <v>6</v>
      </c>
      <c r="D68" s="10">
        <v>417865.28</v>
      </c>
      <c r="E68" s="10">
        <v>419000</v>
      </c>
      <c r="F68" s="10">
        <f t="shared" si="0"/>
        <v>1.00271551635015</v>
      </c>
      <c r="G68" s="10">
        <v>419000</v>
      </c>
      <c r="H68" s="10">
        <f t="shared" ref="H68:H82" si="3">IFERROR(G68/D68,"-")</f>
        <v>1.00271551635015</v>
      </c>
      <c r="I68" s="10">
        <f t="shared" ref="I68:I82" si="4">IFERROR(G68/E68,"=")</f>
        <v>1</v>
      </c>
      <c r="J68" s="10">
        <v>119000</v>
      </c>
      <c r="K68" s="10">
        <v>119000</v>
      </c>
    </row>
    <row r="69" spans="1:11" x14ac:dyDescent="0.25">
      <c r="A69" s="4" t="s">
        <v>79</v>
      </c>
      <c r="B69" s="1" t="s">
        <v>18</v>
      </c>
      <c r="C69" s="1" t="s">
        <v>8</v>
      </c>
      <c r="D69" s="10"/>
      <c r="E69" s="10"/>
      <c r="F69" s="10" t="str">
        <f t="shared" ref="F69:F82" si="5">IFERROR(E69/D69,"-")</f>
        <v>-</v>
      </c>
      <c r="G69" s="10"/>
      <c r="H69" s="10" t="str">
        <f t="shared" si="3"/>
        <v>-</v>
      </c>
      <c r="I69" s="10" t="str">
        <f t="shared" si="4"/>
        <v>=</v>
      </c>
      <c r="J69" s="10"/>
      <c r="K69" s="10"/>
    </row>
    <row r="70" spans="1:11" x14ac:dyDescent="0.25">
      <c r="A70" s="4" t="s">
        <v>80</v>
      </c>
      <c r="B70" s="1" t="s">
        <v>18</v>
      </c>
      <c r="C70" s="1" t="s">
        <v>12</v>
      </c>
      <c r="D70" s="10"/>
      <c r="E70" s="10"/>
      <c r="F70" s="10" t="str">
        <f t="shared" si="5"/>
        <v>-</v>
      </c>
      <c r="G70" s="10"/>
      <c r="H70" s="10" t="str">
        <f t="shared" si="3"/>
        <v>-</v>
      </c>
      <c r="I70" s="10" t="str">
        <f t="shared" si="4"/>
        <v>=</v>
      </c>
      <c r="J70" s="10"/>
      <c r="K70" s="10"/>
    </row>
    <row r="71" spans="1:11" hidden="1" x14ac:dyDescent="0.25">
      <c r="A71" s="2" t="s">
        <v>81</v>
      </c>
      <c r="B71" s="3" t="s">
        <v>43</v>
      </c>
      <c r="C71" s="17" t="s">
        <v>100</v>
      </c>
      <c r="D71" s="15">
        <f>SUM(D72:D74)</f>
        <v>0</v>
      </c>
      <c r="E71" s="15">
        <f>SUM(E72:E74)</f>
        <v>0</v>
      </c>
      <c r="F71" s="15" t="str">
        <f t="shared" si="5"/>
        <v>-</v>
      </c>
      <c r="G71" s="15">
        <v>138189929</v>
      </c>
      <c r="H71" s="15" t="str">
        <f t="shared" si="3"/>
        <v>-</v>
      </c>
      <c r="I71" s="15" t="str">
        <f t="shared" si="4"/>
        <v>=</v>
      </c>
      <c r="J71" s="15">
        <v>133372254</v>
      </c>
      <c r="K71" s="15">
        <v>134663463</v>
      </c>
    </row>
    <row r="72" spans="1:11" hidden="1" x14ac:dyDescent="0.25">
      <c r="A72" s="4" t="s">
        <v>82</v>
      </c>
      <c r="B72" s="1" t="s">
        <v>43</v>
      </c>
      <c r="C72" s="1" t="s">
        <v>4</v>
      </c>
      <c r="D72" s="10"/>
      <c r="E72" s="10"/>
      <c r="F72" s="10" t="str">
        <f t="shared" si="5"/>
        <v>-</v>
      </c>
      <c r="G72" s="10"/>
      <c r="H72" s="10" t="str">
        <f t="shared" si="3"/>
        <v>-</v>
      </c>
      <c r="I72" s="10" t="str">
        <f t="shared" si="4"/>
        <v>=</v>
      </c>
      <c r="J72" s="10"/>
      <c r="K72" s="10"/>
    </row>
    <row r="73" spans="1:11" hidden="1" x14ac:dyDescent="0.25">
      <c r="A73" s="4" t="s">
        <v>83</v>
      </c>
      <c r="B73" s="1" t="s">
        <v>43</v>
      </c>
      <c r="C73" s="1" t="s">
        <v>6</v>
      </c>
      <c r="D73" s="10"/>
      <c r="E73" s="10"/>
      <c r="F73" s="10" t="str">
        <f t="shared" si="5"/>
        <v>-</v>
      </c>
      <c r="G73" s="10"/>
      <c r="H73" s="10" t="str">
        <f t="shared" si="3"/>
        <v>-</v>
      </c>
      <c r="I73" s="10" t="str">
        <f t="shared" si="4"/>
        <v>=</v>
      </c>
      <c r="J73" s="10"/>
      <c r="K73" s="10"/>
    </row>
    <row r="74" spans="1:11" hidden="1" x14ac:dyDescent="0.25">
      <c r="A74" s="4" t="s">
        <v>84</v>
      </c>
      <c r="B74" s="1" t="s">
        <v>43</v>
      </c>
      <c r="C74" s="1" t="s">
        <v>10</v>
      </c>
      <c r="D74" s="10"/>
      <c r="E74" s="10"/>
      <c r="F74" s="10" t="str">
        <f t="shared" si="5"/>
        <v>-</v>
      </c>
      <c r="G74" s="10"/>
      <c r="H74" s="10" t="str">
        <f t="shared" si="3"/>
        <v>-</v>
      </c>
      <c r="I74" s="10" t="str">
        <f t="shared" si="4"/>
        <v>=</v>
      </c>
      <c r="J74" s="10"/>
      <c r="K74" s="10"/>
    </row>
    <row r="75" spans="1:11" x14ac:dyDescent="0.25">
      <c r="A75" s="2" t="s">
        <v>85</v>
      </c>
      <c r="B75" s="3" t="s">
        <v>20</v>
      </c>
      <c r="C75" s="17" t="s">
        <v>100</v>
      </c>
      <c r="D75" s="15">
        <f>D76</f>
        <v>0</v>
      </c>
      <c r="E75" s="15">
        <f>E76</f>
        <v>0</v>
      </c>
      <c r="F75" s="15" t="str">
        <f t="shared" si="5"/>
        <v>-</v>
      </c>
      <c r="G75" s="15">
        <v>0</v>
      </c>
      <c r="H75" s="15" t="str">
        <f t="shared" si="3"/>
        <v>-</v>
      </c>
      <c r="I75" s="15" t="str">
        <f t="shared" si="4"/>
        <v>=</v>
      </c>
      <c r="J75" s="15">
        <v>0</v>
      </c>
      <c r="K75" s="15">
        <v>0</v>
      </c>
    </row>
    <row r="76" spans="1:11" x14ac:dyDescent="0.25">
      <c r="A76" s="4" t="s">
        <v>86</v>
      </c>
      <c r="B76" s="1" t="s">
        <v>20</v>
      </c>
      <c r="C76" s="1" t="s">
        <v>4</v>
      </c>
      <c r="D76" s="10"/>
      <c r="E76" s="10"/>
      <c r="F76" s="10" t="str">
        <f t="shared" si="5"/>
        <v>-</v>
      </c>
      <c r="G76" s="10"/>
      <c r="H76" s="10" t="str">
        <f t="shared" si="3"/>
        <v>-</v>
      </c>
      <c r="I76" s="10" t="str">
        <f t="shared" si="4"/>
        <v>=</v>
      </c>
      <c r="J76" s="10"/>
      <c r="K76" s="10"/>
    </row>
    <row r="77" spans="1:11" ht="31.5" x14ac:dyDescent="0.25">
      <c r="A77" s="2" t="s">
        <v>87</v>
      </c>
      <c r="B77" s="3" t="s">
        <v>31</v>
      </c>
      <c r="C77" s="17" t="s">
        <v>100</v>
      </c>
      <c r="D77" s="15">
        <f>SUM(D78:D80)</f>
        <v>14675323</v>
      </c>
      <c r="E77" s="15">
        <f>SUM(E78:E80)</f>
        <v>6153000</v>
      </c>
      <c r="F77" s="15">
        <f t="shared" si="5"/>
        <v>0.41927526910310592</v>
      </c>
      <c r="G77" s="15">
        <f>G78+G79</f>
        <v>3992000</v>
      </c>
      <c r="H77" s="15">
        <f t="shared" si="3"/>
        <v>0.2720212699918087</v>
      </c>
      <c r="I77" s="15">
        <f t="shared" si="4"/>
        <v>0.64878920851617095</v>
      </c>
      <c r="J77" s="15">
        <f>J78+J79</f>
        <v>992000</v>
      </c>
      <c r="K77" s="15">
        <f>K78</f>
        <v>992000</v>
      </c>
    </row>
    <row r="78" spans="1:11" ht="31.5" x14ac:dyDescent="0.25">
      <c r="A78" s="4" t="s">
        <v>88</v>
      </c>
      <c r="B78" s="1" t="s">
        <v>31</v>
      </c>
      <c r="C78" s="1" t="s">
        <v>4</v>
      </c>
      <c r="D78" s="10">
        <v>971000</v>
      </c>
      <c r="E78" s="10">
        <v>953000</v>
      </c>
      <c r="F78" s="10">
        <f t="shared" si="5"/>
        <v>0.98146240988671474</v>
      </c>
      <c r="G78" s="10">
        <v>992000</v>
      </c>
      <c r="H78" s="10">
        <f t="shared" si="3"/>
        <v>1.0216271884654995</v>
      </c>
      <c r="I78" s="10">
        <f t="shared" si="4"/>
        <v>1.0409233997901364</v>
      </c>
      <c r="J78" s="10">
        <v>992000</v>
      </c>
      <c r="K78" s="10">
        <v>992000</v>
      </c>
    </row>
    <row r="79" spans="1:11" x14ac:dyDescent="0.25">
      <c r="A79" s="4" t="s">
        <v>89</v>
      </c>
      <c r="B79" s="1" t="s">
        <v>31</v>
      </c>
      <c r="C79" s="1" t="s">
        <v>6</v>
      </c>
      <c r="D79" s="10">
        <v>13704323</v>
      </c>
      <c r="E79" s="10">
        <v>5200000</v>
      </c>
      <c r="F79" s="10">
        <f t="shared" si="5"/>
        <v>0.37944231174352794</v>
      </c>
      <c r="G79" s="10">
        <v>3000000</v>
      </c>
      <c r="H79" s="10">
        <f t="shared" si="3"/>
        <v>0.2189090260058815</v>
      </c>
      <c r="I79" s="10">
        <f t="shared" si="4"/>
        <v>0.57692307692307687</v>
      </c>
      <c r="J79" s="10"/>
      <c r="K79" s="10"/>
    </row>
    <row r="80" spans="1:11" x14ac:dyDescent="0.25">
      <c r="A80" s="4" t="s">
        <v>90</v>
      </c>
      <c r="B80" s="1" t="s">
        <v>31</v>
      </c>
      <c r="C80" s="1" t="s">
        <v>8</v>
      </c>
      <c r="D80" s="10"/>
      <c r="E80" s="10"/>
      <c r="F80" s="10" t="str">
        <f t="shared" si="5"/>
        <v>-</v>
      </c>
      <c r="G80" s="10"/>
      <c r="H80" s="10" t="str">
        <f t="shared" si="3"/>
        <v>-</v>
      </c>
      <c r="I80" s="10" t="str">
        <f t="shared" si="4"/>
        <v>=</v>
      </c>
      <c r="J80" s="10"/>
      <c r="K80" s="10"/>
    </row>
    <row r="81" spans="1:11" ht="24.75" customHeight="1" x14ac:dyDescent="0.25">
      <c r="A81" s="2" t="s">
        <v>101</v>
      </c>
      <c r="B81" s="17" t="s">
        <v>102</v>
      </c>
      <c r="C81" s="12">
        <v>99</v>
      </c>
      <c r="D81" s="15"/>
      <c r="E81" s="16"/>
      <c r="F81" s="13" t="str">
        <f t="shared" ref="F81" si="6">IFERROR(E81/D81,"-")</f>
        <v>-</v>
      </c>
      <c r="G81" s="16" t="s">
        <v>107</v>
      </c>
      <c r="H81" s="14" t="str">
        <f t="shared" si="3"/>
        <v>-</v>
      </c>
      <c r="I81" s="14" t="s">
        <v>107</v>
      </c>
      <c r="J81" s="16">
        <v>4850000</v>
      </c>
      <c r="K81" s="16">
        <v>9900000</v>
      </c>
    </row>
    <row r="82" spans="1:11" s="9" customFormat="1" ht="34.5" customHeight="1" x14ac:dyDescent="0.25">
      <c r="A82" s="7" t="s">
        <v>91</v>
      </c>
      <c r="B82" s="8"/>
      <c r="C82" s="8"/>
      <c r="D82" s="16">
        <f>D3+D12+D15+D20+D31+D36+D42+D50+D60+D66+D77</f>
        <v>479704723.89999992</v>
      </c>
      <c r="E82" s="16">
        <f>SUM(E3:E81)-E3-E12-E15-E20-E31-E36-E42-E50-E53-E60-E66-E71-E75-E77</f>
        <v>513796671.44000024</v>
      </c>
      <c r="F82" s="13">
        <f t="shared" si="5"/>
        <v>1.0710686091703094</v>
      </c>
      <c r="G82" s="16">
        <f>G3+G12+G15+G20+G31+G36+G42+G50+G60+G66+G77</f>
        <v>475482696.22000003</v>
      </c>
      <c r="H82" s="14">
        <f t="shared" si="3"/>
        <v>0.99119869480192979</v>
      </c>
      <c r="I82" s="14">
        <f t="shared" si="4"/>
        <v>0.92542969359334515</v>
      </c>
      <c r="J82" s="16">
        <f>SUM(J3:J81)-J3-J12-J15-J20-J31-J36-J42-J50-J53-J60-J66-J71-J75-J77</f>
        <v>459829726.12000167</v>
      </c>
      <c r="K82" s="16">
        <f>SUM(K3:K81)-K3-K12-K15-K20-K31-K36-K42-K50-K53-K60-K66-K71-K75-K77</f>
        <v>452620738.07000005</v>
      </c>
    </row>
    <row r="83" spans="1:11" x14ac:dyDescent="0.25">
      <c r="D83" s="19"/>
    </row>
    <row r="84" spans="1:11" x14ac:dyDescent="0.25">
      <c r="D84" s="19"/>
      <c r="E84" s="18"/>
    </row>
  </sheetData>
  <autoFilter ref="A2:K82" xr:uid="{00000000-0009-0000-0000-000000000000}"/>
  <mergeCells count="1">
    <mergeCell ref="A1:K1"/>
  </mergeCells>
  <pageMargins left="0.32" right="0.39370078740157483" top="0.27559055118110237" bottom="0.49" header="0.27559055118110237" footer="0.31496062992125984"/>
  <pageSetup paperSize="9" scale="52" fitToHeight="0" orientation="landscape" errors="blank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E6:G84"/>
  <sheetViews>
    <sheetView workbookViewId="0">
      <selection activeCell="F6" sqref="F6"/>
    </sheetView>
  </sheetViews>
  <sheetFormatPr defaultRowHeight="15" x14ac:dyDescent="0.25"/>
  <cols>
    <col min="7" max="7" width="13.42578125" customWidth="1"/>
    <col min="8" max="8" width="45.42578125" customWidth="1"/>
  </cols>
  <sheetData>
    <row r="6" spans="5:7" ht="15.75" x14ac:dyDescent="0.25">
      <c r="E6" s="3" t="s">
        <v>4</v>
      </c>
      <c r="F6" s="17" t="s">
        <v>100</v>
      </c>
      <c r="G6" t="str">
        <f>E6&amp;F6</f>
        <v>0100</v>
      </c>
    </row>
    <row r="7" spans="5:7" ht="15.75" x14ac:dyDescent="0.25">
      <c r="E7" s="1" t="s">
        <v>4</v>
      </c>
      <c r="F7" s="1" t="s">
        <v>6</v>
      </c>
      <c r="G7" t="str">
        <f t="shared" ref="G7:G70" si="0">E7&amp;F7</f>
        <v>0102</v>
      </c>
    </row>
    <row r="8" spans="5:7" ht="15.75" x14ac:dyDescent="0.25">
      <c r="E8" s="1" t="s">
        <v>4</v>
      </c>
      <c r="F8" s="1" t="s">
        <v>8</v>
      </c>
      <c r="G8" t="str">
        <f t="shared" si="0"/>
        <v>0103</v>
      </c>
    </row>
    <row r="9" spans="5:7" ht="15.75" x14ac:dyDescent="0.25">
      <c r="E9" s="1" t="s">
        <v>4</v>
      </c>
      <c r="F9" s="1" t="s">
        <v>10</v>
      </c>
      <c r="G9" t="str">
        <f t="shared" si="0"/>
        <v>0104</v>
      </c>
    </row>
    <row r="10" spans="5:7" ht="15.75" x14ac:dyDescent="0.25">
      <c r="E10" s="1" t="s">
        <v>4</v>
      </c>
      <c r="F10" s="1" t="s">
        <v>12</v>
      </c>
      <c r="G10" t="str">
        <f t="shared" si="0"/>
        <v>0105</v>
      </c>
    </row>
    <row r="11" spans="5:7" ht="15.75" x14ac:dyDescent="0.25">
      <c r="E11" s="1" t="s">
        <v>4</v>
      </c>
      <c r="F11" s="1" t="s">
        <v>14</v>
      </c>
      <c r="G11" t="str">
        <f t="shared" si="0"/>
        <v>0106</v>
      </c>
    </row>
    <row r="12" spans="5:7" ht="15.75" x14ac:dyDescent="0.25">
      <c r="E12" s="1" t="s">
        <v>4</v>
      </c>
      <c r="F12" s="1" t="s">
        <v>16</v>
      </c>
      <c r="G12" t="str">
        <f t="shared" si="0"/>
        <v>0107</v>
      </c>
    </row>
    <row r="13" spans="5:7" ht="15.75" x14ac:dyDescent="0.25">
      <c r="E13" s="1" t="s">
        <v>4</v>
      </c>
      <c r="F13" s="1" t="s">
        <v>18</v>
      </c>
      <c r="G13" t="str">
        <f t="shared" si="0"/>
        <v>0111</v>
      </c>
    </row>
    <row r="14" spans="5:7" ht="15.75" x14ac:dyDescent="0.25">
      <c r="E14" s="1" t="s">
        <v>4</v>
      </c>
      <c r="F14" s="1" t="s">
        <v>20</v>
      </c>
      <c r="G14" t="str">
        <f t="shared" si="0"/>
        <v>0113</v>
      </c>
    </row>
    <row r="15" spans="5:7" ht="15.75" x14ac:dyDescent="0.25">
      <c r="E15" s="3" t="s">
        <v>6</v>
      </c>
      <c r="F15" s="17" t="s">
        <v>100</v>
      </c>
      <c r="G15" t="str">
        <f t="shared" si="0"/>
        <v>0200</v>
      </c>
    </row>
    <row r="16" spans="5:7" ht="15.75" x14ac:dyDescent="0.25">
      <c r="E16" s="1" t="s">
        <v>6</v>
      </c>
      <c r="F16" s="1" t="s">
        <v>8</v>
      </c>
      <c r="G16" t="str">
        <f t="shared" si="0"/>
        <v>0203</v>
      </c>
    </row>
    <row r="17" spans="5:7" ht="15.75" x14ac:dyDescent="0.25">
      <c r="E17" s="1" t="s">
        <v>6</v>
      </c>
      <c r="F17" s="1" t="s">
        <v>10</v>
      </c>
      <c r="G17" t="str">
        <f t="shared" si="0"/>
        <v>0204</v>
      </c>
    </row>
    <row r="18" spans="5:7" ht="15.75" x14ac:dyDescent="0.25">
      <c r="E18" s="3" t="s">
        <v>8</v>
      </c>
      <c r="F18" s="17" t="s">
        <v>100</v>
      </c>
      <c r="G18" t="str">
        <f t="shared" si="0"/>
        <v>0300</v>
      </c>
    </row>
    <row r="19" spans="5:7" ht="15.75" x14ac:dyDescent="0.25">
      <c r="E19" s="1" t="s">
        <v>8</v>
      </c>
      <c r="F19" s="1" t="s">
        <v>26</v>
      </c>
      <c r="G19" t="str">
        <f t="shared" si="0"/>
        <v>0309</v>
      </c>
    </row>
    <row r="20" spans="5:7" ht="15.75" x14ac:dyDescent="0.25">
      <c r="E20" s="1" t="s">
        <v>8</v>
      </c>
      <c r="F20" s="1" t="s">
        <v>28</v>
      </c>
      <c r="G20" t="str">
        <f t="shared" si="0"/>
        <v>0310</v>
      </c>
    </row>
    <row r="21" spans="5:7" ht="15.75" x14ac:dyDescent="0.25">
      <c r="E21" s="1" t="s">
        <v>8</v>
      </c>
      <c r="F21" s="1">
        <v>11</v>
      </c>
      <c r="G21" t="str">
        <f t="shared" si="0"/>
        <v>0311</v>
      </c>
    </row>
    <row r="22" spans="5:7" ht="15.75" x14ac:dyDescent="0.25">
      <c r="E22" s="1" t="s">
        <v>8</v>
      </c>
      <c r="F22" s="1" t="s">
        <v>31</v>
      </c>
      <c r="G22" t="str">
        <f t="shared" si="0"/>
        <v>0314</v>
      </c>
    </row>
    <row r="23" spans="5:7" ht="15.75" x14ac:dyDescent="0.25">
      <c r="E23" s="3" t="s">
        <v>10</v>
      </c>
      <c r="F23" s="17" t="s">
        <v>100</v>
      </c>
      <c r="G23" t="str">
        <f t="shared" si="0"/>
        <v>0400</v>
      </c>
    </row>
    <row r="24" spans="5:7" ht="15.75" x14ac:dyDescent="0.25">
      <c r="E24" s="1" t="s">
        <v>10</v>
      </c>
      <c r="F24" s="1" t="s">
        <v>4</v>
      </c>
      <c r="G24" t="str">
        <f t="shared" si="0"/>
        <v>0401</v>
      </c>
    </row>
    <row r="25" spans="5:7" ht="15.75" x14ac:dyDescent="0.25">
      <c r="E25" s="1" t="s">
        <v>10</v>
      </c>
      <c r="F25" s="1" t="s">
        <v>10</v>
      </c>
      <c r="G25" t="str">
        <f t="shared" si="0"/>
        <v>0404</v>
      </c>
    </row>
    <row r="26" spans="5:7" ht="15.75" x14ac:dyDescent="0.25">
      <c r="E26" s="1" t="s">
        <v>10</v>
      </c>
      <c r="F26" s="1" t="s">
        <v>12</v>
      </c>
      <c r="G26" t="str">
        <f t="shared" si="0"/>
        <v>0405</v>
      </c>
    </row>
    <row r="27" spans="5:7" ht="15.75" x14ac:dyDescent="0.25">
      <c r="E27" s="1" t="s">
        <v>10</v>
      </c>
      <c r="F27" s="1" t="s">
        <v>14</v>
      </c>
      <c r="G27" t="str">
        <f t="shared" si="0"/>
        <v>0406</v>
      </c>
    </row>
    <row r="28" spans="5:7" ht="15.75" x14ac:dyDescent="0.25">
      <c r="E28" s="1" t="s">
        <v>10</v>
      </c>
      <c r="F28" s="1" t="s">
        <v>16</v>
      </c>
      <c r="G28" t="str">
        <f t="shared" si="0"/>
        <v>0407</v>
      </c>
    </row>
    <row r="29" spans="5:7" ht="15.75" x14ac:dyDescent="0.25">
      <c r="E29" s="1" t="s">
        <v>10</v>
      </c>
      <c r="F29" s="1" t="s">
        <v>39</v>
      </c>
      <c r="G29" t="str">
        <f t="shared" si="0"/>
        <v>0408</v>
      </c>
    </row>
    <row r="30" spans="5:7" ht="15.75" x14ac:dyDescent="0.25">
      <c r="E30" s="1" t="s">
        <v>10</v>
      </c>
      <c r="F30" s="1" t="s">
        <v>26</v>
      </c>
      <c r="G30" t="str">
        <f t="shared" si="0"/>
        <v>0409</v>
      </c>
    </row>
    <row r="31" spans="5:7" ht="15.75" x14ac:dyDescent="0.25">
      <c r="E31" s="1" t="s">
        <v>10</v>
      </c>
      <c r="F31" s="1" t="s">
        <v>28</v>
      </c>
      <c r="G31" t="str">
        <f t="shared" si="0"/>
        <v>0410</v>
      </c>
    </row>
    <row r="32" spans="5:7" ht="15.75" x14ac:dyDescent="0.25">
      <c r="E32" s="12" t="s">
        <v>10</v>
      </c>
      <c r="F32" s="12" t="s">
        <v>18</v>
      </c>
      <c r="G32" t="str">
        <f t="shared" si="0"/>
        <v>0411</v>
      </c>
    </row>
    <row r="33" spans="5:7" ht="15.75" x14ac:dyDescent="0.25">
      <c r="E33" s="1" t="s">
        <v>10</v>
      </c>
      <c r="F33" s="1" t="s">
        <v>43</v>
      </c>
      <c r="G33" t="str">
        <f t="shared" si="0"/>
        <v>0412</v>
      </c>
    </row>
    <row r="34" spans="5:7" ht="15.75" x14ac:dyDescent="0.25">
      <c r="E34" s="3" t="s">
        <v>12</v>
      </c>
      <c r="F34" s="17" t="s">
        <v>100</v>
      </c>
      <c r="G34" t="str">
        <f t="shared" si="0"/>
        <v>0500</v>
      </c>
    </row>
    <row r="35" spans="5:7" ht="15.75" x14ac:dyDescent="0.25">
      <c r="E35" s="1" t="s">
        <v>12</v>
      </c>
      <c r="F35" s="1" t="s">
        <v>4</v>
      </c>
      <c r="G35" t="str">
        <f t="shared" si="0"/>
        <v>0501</v>
      </c>
    </row>
    <row r="36" spans="5:7" ht="15.75" x14ac:dyDescent="0.25">
      <c r="E36" s="1" t="s">
        <v>12</v>
      </c>
      <c r="F36" s="1" t="s">
        <v>6</v>
      </c>
      <c r="G36" t="str">
        <f t="shared" si="0"/>
        <v>0502</v>
      </c>
    </row>
    <row r="37" spans="5:7" ht="15.75" x14ac:dyDescent="0.25">
      <c r="E37" s="12" t="s">
        <v>12</v>
      </c>
      <c r="F37" s="12" t="s">
        <v>8</v>
      </c>
      <c r="G37" t="str">
        <f t="shared" si="0"/>
        <v>0503</v>
      </c>
    </row>
    <row r="38" spans="5:7" ht="15.75" x14ac:dyDescent="0.25">
      <c r="E38" s="1" t="s">
        <v>12</v>
      </c>
      <c r="F38" s="1" t="s">
        <v>12</v>
      </c>
      <c r="G38" t="str">
        <f t="shared" si="0"/>
        <v>0505</v>
      </c>
    </row>
    <row r="39" spans="5:7" ht="15.75" x14ac:dyDescent="0.25">
      <c r="E39" s="3" t="s">
        <v>14</v>
      </c>
      <c r="F39" s="17" t="s">
        <v>100</v>
      </c>
      <c r="G39" t="str">
        <f t="shared" si="0"/>
        <v>0600</v>
      </c>
    </row>
    <row r="40" spans="5:7" ht="15.75" x14ac:dyDescent="0.25">
      <c r="E40" s="1" t="s">
        <v>14</v>
      </c>
      <c r="F40" s="12" t="s">
        <v>4</v>
      </c>
      <c r="G40" t="str">
        <f t="shared" si="0"/>
        <v>0601</v>
      </c>
    </row>
    <row r="41" spans="5:7" ht="15.75" x14ac:dyDescent="0.25">
      <c r="E41" s="5" t="s">
        <v>14</v>
      </c>
      <c r="F41" s="5" t="s">
        <v>6</v>
      </c>
      <c r="G41" t="str">
        <f t="shared" si="0"/>
        <v>0602</v>
      </c>
    </row>
    <row r="42" spans="5:7" ht="15.75" x14ac:dyDescent="0.25">
      <c r="E42" s="1" t="s">
        <v>14</v>
      </c>
      <c r="F42" s="1" t="s">
        <v>8</v>
      </c>
      <c r="G42" t="str">
        <f t="shared" si="0"/>
        <v>0603</v>
      </c>
    </row>
    <row r="43" spans="5:7" ht="15.75" x14ac:dyDescent="0.25">
      <c r="E43" s="1" t="s">
        <v>14</v>
      </c>
      <c r="F43" s="1" t="s">
        <v>10</v>
      </c>
      <c r="G43" t="str">
        <f t="shared" si="0"/>
        <v>0604</v>
      </c>
    </row>
    <row r="44" spans="5:7" ht="15.75" x14ac:dyDescent="0.25">
      <c r="E44" s="1" t="s">
        <v>14</v>
      </c>
      <c r="F44" s="1" t="s">
        <v>12</v>
      </c>
      <c r="G44" t="str">
        <f t="shared" si="0"/>
        <v>0605</v>
      </c>
    </row>
    <row r="45" spans="5:7" ht="15.75" x14ac:dyDescent="0.25">
      <c r="E45" s="3" t="s">
        <v>16</v>
      </c>
      <c r="F45" s="17" t="s">
        <v>100</v>
      </c>
      <c r="G45" t="str">
        <f t="shared" si="0"/>
        <v>0700</v>
      </c>
    </row>
    <row r="46" spans="5:7" ht="15.75" x14ac:dyDescent="0.25">
      <c r="E46" s="1" t="s">
        <v>16</v>
      </c>
      <c r="F46" s="1" t="s">
        <v>4</v>
      </c>
      <c r="G46" t="str">
        <f t="shared" si="0"/>
        <v>0701</v>
      </c>
    </row>
    <row r="47" spans="5:7" ht="15.75" x14ac:dyDescent="0.25">
      <c r="E47" s="1" t="s">
        <v>16</v>
      </c>
      <c r="F47" s="1" t="s">
        <v>6</v>
      </c>
      <c r="G47" t="str">
        <f t="shared" si="0"/>
        <v>0702</v>
      </c>
    </row>
    <row r="48" spans="5:7" ht="15.75" x14ac:dyDescent="0.25">
      <c r="E48" s="1" t="s">
        <v>16</v>
      </c>
      <c r="F48" s="12" t="s">
        <v>8</v>
      </c>
      <c r="G48" t="str">
        <f t="shared" si="0"/>
        <v>0703</v>
      </c>
    </row>
    <row r="49" spans="5:7" ht="15.75" x14ac:dyDescent="0.25">
      <c r="E49" s="1" t="s">
        <v>16</v>
      </c>
      <c r="F49" s="1" t="s">
        <v>10</v>
      </c>
      <c r="G49" t="str">
        <f t="shared" si="0"/>
        <v>0704</v>
      </c>
    </row>
    <row r="50" spans="5:7" ht="15.75" x14ac:dyDescent="0.25">
      <c r="E50" s="1" t="s">
        <v>16</v>
      </c>
      <c r="F50" s="1" t="s">
        <v>12</v>
      </c>
      <c r="G50" t="str">
        <f t="shared" si="0"/>
        <v>0705</v>
      </c>
    </row>
    <row r="51" spans="5:7" ht="15.75" x14ac:dyDescent="0.25">
      <c r="E51" s="1" t="s">
        <v>16</v>
      </c>
      <c r="F51" s="1" t="s">
        <v>16</v>
      </c>
      <c r="G51" t="str">
        <f t="shared" si="0"/>
        <v>0707</v>
      </c>
    </row>
    <row r="52" spans="5:7" ht="15.75" x14ac:dyDescent="0.25">
      <c r="E52" s="1" t="s">
        <v>16</v>
      </c>
      <c r="F52" s="1" t="s">
        <v>26</v>
      </c>
      <c r="G52" t="str">
        <f t="shared" si="0"/>
        <v>0709</v>
      </c>
    </row>
    <row r="53" spans="5:7" ht="15.75" x14ac:dyDescent="0.25">
      <c r="E53" s="3" t="s">
        <v>39</v>
      </c>
      <c r="F53" s="17" t="s">
        <v>100</v>
      </c>
      <c r="G53" t="str">
        <f t="shared" si="0"/>
        <v>0800</v>
      </c>
    </row>
    <row r="54" spans="5:7" ht="15.75" x14ac:dyDescent="0.25">
      <c r="E54" s="1" t="s">
        <v>39</v>
      </c>
      <c r="F54" s="1" t="s">
        <v>4</v>
      </c>
      <c r="G54" t="str">
        <f t="shared" si="0"/>
        <v>0801</v>
      </c>
    </row>
    <row r="55" spans="5:7" ht="15.75" x14ac:dyDescent="0.25">
      <c r="E55" s="1" t="s">
        <v>39</v>
      </c>
      <c r="F55" s="1" t="s">
        <v>10</v>
      </c>
      <c r="G55" t="str">
        <f t="shared" si="0"/>
        <v>0804</v>
      </c>
    </row>
    <row r="56" spans="5:7" ht="15.75" x14ac:dyDescent="0.25">
      <c r="E56" s="3" t="s">
        <v>26</v>
      </c>
      <c r="F56" s="17" t="s">
        <v>100</v>
      </c>
      <c r="G56" t="str">
        <f t="shared" si="0"/>
        <v>0900</v>
      </c>
    </row>
    <row r="57" spans="5:7" ht="15.75" x14ac:dyDescent="0.25">
      <c r="E57" s="1" t="s">
        <v>26</v>
      </c>
      <c r="F57" s="1" t="s">
        <v>4</v>
      </c>
      <c r="G57" t="str">
        <f t="shared" si="0"/>
        <v>0901</v>
      </c>
    </row>
    <row r="58" spans="5:7" ht="15.75" x14ac:dyDescent="0.25">
      <c r="E58" s="1" t="s">
        <v>26</v>
      </c>
      <c r="F58" s="1" t="s">
        <v>6</v>
      </c>
      <c r="G58" t="str">
        <f t="shared" si="0"/>
        <v>0902</v>
      </c>
    </row>
    <row r="59" spans="5:7" ht="15.75" x14ac:dyDescent="0.25">
      <c r="E59" s="1" t="s">
        <v>26</v>
      </c>
      <c r="F59" s="1" t="s">
        <v>10</v>
      </c>
      <c r="G59" t="str">
        <f t="shared" si="0"/>
        <v>0904</v>
      </c>
    </row>
    <row r="60" spans="5:7" ht="15.75" x14ac:dyDescent="0.25">
      <c r="E60" s="1" t="s">
        <v>26</v>
      </c>
      <c r="F60" s="1" t="s">
        <v>12</v>
      </c>
      <c r="G60" t="str">
        <f t="shared" si="0"/>
        <v>0905</v>
      </c>
    </row>
    <row r="61" spans="5:7" ht="15.75" x14ac:dyDescent="0.25">
      <c r="E61" s="1" t="s">
        <v>26</v>
      </c>
      <c r="F61" s="1" t="s">
        <v>14</v>
      </c>
      <c r="G61" t="str">
        <f t="shared" si="0"/>
        <v>0906</v>
      </c>
    </row>
    <row r="62" spans="5:7" ht="15.75" x14ac:dyDescent="0.25">
      <c r="E62" s="1" t="s">
        <v>26</v>
      </c>
      <c r="F62" s="1" t="s">
        <v>26</v>
      </c>
      <c r="G62" t="str">
        <f t="shared" si="0"/>
        <v>0909</v>
      </c>
    </row>
    <row r="63" spans="5:7" ht="15.75" x14ac:dyDescent="0.25">
      <c r="E63" s="3" t="s">
        <v>28</v>
      </c>
      <c r="F63" s="17" t="s">
        <v>100</v>
      </c>
      <c r="G63" t="str">
        <f t="shared" si="0"/>
        <v>1000</v>
      </c>
    </row>
    <row r="64" spans="5:7" ht="15.75" x14ac:dyDescent="0.25">
      <c r="E64" s="1" t="s">
        <v>28</v>
      </c>
      <c r="F64" s="1" t="s">
        <v>4</v>
      </c>
      <c r="G64" t="str">
        <f t="shared" si="0"/>
        <v>1001</v>
      </c>
    </row>
    <row r="65" spans="5:7" ht="15.75" x14ac:dyDescent="0.25">
      <c r="E65" s="1" t="s">
        <v>28</v>
      </c>
      <c r="F65" s="1" t="s">
        <v>6</v>
      </c>
      <c r="G65" t="str">
        <f t="shared" si="0"/>
        <v>1002</v>
      </c>
    </row>
    <row r="66" spans="5:7" ht="15.75" x14ac:dyDescent="0.25">
      <c r="E66" s="1" t="s">
        <v>28</v>
      </c>
      <c r="F66" s="1" t="s">
        <v>8</v>
      </c>
      <c r="G66" t="str">
        <f t="shared" si="0"/>
        <v>1003</v>
      </c>
    </row>
    <row r="67" spans="5:7" ht="15.75" x14ac:dyDescent="0.25">
      <c r="E67" s="1" t="s">
        <v>28</v>
      </c>
      <c r="F67" s="1" t="s">
        <v>10</v>
      </c>
      <c r="G67" t="str">
        <f t="shared" si="0"/>
        <v>1004</v>
      </c>
    </row>
    <row r="68" spans="5:7" ht="15.75" x14ac:dyDescent="0.25">
      <c r="E68" s="1" t="s">
        <v>28</v>
      </c>
      <c r="F68" s="1" t="s">
        <v>14</v>
      </c>
      <c r="G68" t="str">
        <f t="shared" si="0"/>
        <v>1006</v>
      </c>
    </row>
    <row r="69" spans="5:7" ht="15.75" x14ac:dyDescent="0.25">
      <c r="E69" s="3" t="s">
        <v>18</v>
      </c>
      <c r="F69" s="17" t="s">
        <v>100</v>
      </c>
      <c r="G69" t="str">
        <f t="shared" si="0"/>
        <v>1100</v>
      </c>
    </row>
    <row r="70" spans="5:7" ht="15.75" x14ac:dyDescent="0.25">
      <c r="E70" s="1" t="s">
        <v>18</v>
      </c>
      <c r="F70" s="1" t="s">
        <v>4</v>
      </c>
      <c r="G70" t="str">
        <f t="shared" si="0"/>
        <v>1101</v>
      </c>
    </row>
    <row r="71" spans="5:7" ht="15.75" x14ac:dyDescent="0.25">
      <c r="E71" s="1" t="s">
        <v>18</v>
      </c>
      <c r="F71" s="1" t="s">
        <v>6</v>
      </c>
      <c r="G71" t="str">
        <f t="shared" ref="G71:G84" si="1">E71&amp;F71</f>
        <v>1102</v>
      </c>
    </row>
    <row r="72" spans="5:7" ht="15.75" x14ac:dyDescent="0.25">
      <c r="E72" s="1" t="s">
        <v>18</v>
      </c>
      <c r="F72" s="1" t="s">
        <v>8</v>
      </c>
      <c r="G72" t="str">
        <f t="shared" si="1"/>
        <v>1103</v>
      </c>
    </row>
    <row r="73" spans="5:7" ht="15.75" x14ac:dyDescent="0.25">
      <c r="E73" s="1" t="s">
        <v>18</v>
      </c>
      <c r="F73" s="1" t="s">
        <v>12</v>
      </c>
      <c r="G73" t="str">
        <f t="shared" si="1"/>
        <v>1105</v>
      </c>
    </row>
    <row r="74" spans="5:7" ht="15.75" x14ac:dyDescent="0.25">
      <c r="E74" s="3" t="s">
        <v>43</v>
      </c>
      <c r="F74" s="17" t="s">
        <v>100</v>
      </c>
      <c r="G74" t="str">
        <f t="shared" si="1"/>
        <v>1200</v>
      </c>
    </row>
    <row r="75" spans="5:7" ht="15.75" x14ac:dyDescent="0.25">
      <c r="E75" s="1" t="s">
        <v>43</v>
      </c>
      <c r="F75" s="1" t="s">
        <v>4</v>
      </c>
      <c r="G75" t="str">
        <f t="shared" si="1"/>
        <v>1201</v>
      </c>
    </row>
    <row r="76" spans="5:7" ht="15.75" x14ac:dyDescent="0.25">
      <c r="E76" s="1" t="s">
        <v>43</v>
      </c>
      <c r="F76" s="1" t="s">
        <v>6</v>
      </c>
      <c r="G76" t="str">
        <f t="shared" si="1"/>
        <v>1202</v>
      </c>
    </row>
    <row r="77" spans="5:7" ht="15.75" x14ac:dyDescent="0.25">
      <c r="E77" s="1" t="s">
        <v>43</v>
      </c>
      <c r="F77" s="1" t="s">
        <v>10</v>
      </c>
      <c r="G77" t="str">
        <f t="shared" si="1"/>
        <v>1204</v>
      </c>
    </row>
    <row r="78" spans="5:7" ht="15.75" x14ac:dyDescent="0.25">
      <c r="E78" s="3" t="s">
        <v>20</v>
      </c>
      <c r="F78" s="17" t="s">
        <v>100</v>
      </c>
      <c r="G78" t="str">
        <f t="shared" si="1"/>
        <v>1300</v>
      </c>
    </row>
    <row r="79" spans="5:7" ht="15.75" x14ac:dyDescent="0.25">
      <c r="E79" s="1" t="s">
        <v>20</v>
      </c>
      <c r="F79" s="1" t="s">
        <v>4</v>
      </c>
      <c r="G79" t="str">
        <f t="shared" si="1"/>
        <v>1301</v>
      </c>
    </row>
    <row r="80" spans="5:7" ht="15.75" x14ac:dyDescent="0.25">
      <c r="E80" s="3" t="s">
        <v>31</v>
      </c>
      <c r="F80" s="17" t="s">
        <v>100</v>
      </c>
      <c r="G80" t="str">
        <f t="shared" si="1"/>
        <v>1400</v>
      </c>
    </row>
    <row r="81" spans="5:7" ht="15.75" x14ac:dyDescent="0.25">
      <c r="E81" s="1" t="s">
        <v>31</v>
      </c>
      <c r="F81" s="1" t="s">
        <v>4</v>
      </c>
      <c r="G81" t="str">
        <f t="shared" si="1"/>
        <v>1401</v>
      </c>
    </row>
    <row r="82" spans="5:7" ht="15.75" x14ac:dyDescent="0.25">
      <c r="E82" s="1" t="s">
        <v>31</v>
      </c>
      <c r="F82" s="1" t="s">
        <v>6</v>
      </c>
      <c r="G82" t="str">
        <f t="shared" si="1"/>
        <v>1402</v>
      </c>
    </row>
    <row r="83" spans="5:7" ht="15.75" x14ac:dyDescent="0.25">
      <c r="E83" s="1" t="s">
        <v>31</v>
      </c>
      <c r="F83" s="1" t="s">
        <v>8</v>
      </c>
      <c r="G83" t="str">
        <f t="shared" si="1"/>
        <v>1403</v>
      </c>
    </row>
    <row r="84" spans="5:7" ht="15.75" x14ac:dyDescent="0.25">
      <c r="E84" s="17" t="s">
        <v>102</v>
      </c>
      <c r="F84" s="12">
        <v>99</v>
      </c>
      <c r="G84" t="str">
        <f t="shared" si="1"/>
        <v>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data</vt:lpstr>
      <vt:lpstr>Лист1</vt:lpstr>
      <vt:lpstr>data!Заголовки_для_печати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Бурштейн</dc:creator>
  <cp:lastModifiedBy>User</cp:lastModifiedBy>
  <cp:lastPrinted>2019-11-06T07:58:51Z</cp:lastPrinted>
  <dcterms:created xsi:type="dcterms:W3CDTF">2017-03-14T06:28:47Z</dcterms:created>
  <dcterms:modified xsi:type="dcterms:W3CDTF">2020-01-29T11:33:39Z</dcterms:modified>
</cp:coreProperties>
</file>